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mgov.sharepoint.com/sites/ENV-CTFP/Shared Documents/OUTRCH/WBST/Assets/GuidanceDocs/"/>
    </mc:Choice>
  </mc:AlternateContent>
  <xr:revisionPtr revIDLastSave="0" documentId="8_{6C825344-6BC2-452C-B981-39A816F35412}" xr6:coauthVersionLast="47" xr6:coauthVersionMax="47" xr10:uidLastSave="{00000000-0000-0000-0000-000000000000}"/>
  <bookViews>
    <workbookView xWindow="-21504" yWindow="10824" windowWidth="19584" windowHeight="10476" xr2:uid="{00000000-000D-0000-FFFF-FFFF00000000}"/>
  </bookViews>
  <sheets>
    <sheet name="Calculator" sheetId="1" r:id="rId1"/>
    <sheet name="Deficit Estimator" sheetId="2" r:id="rId2"/>
    <sheet name="Credit Estimator" sheetId="3" r:id="rId3"/>
    <sheet name="FuelsList" sheetId="4" r:id="rId4"/>
  </sheets>
  <definedNames>
    <definedName name="CreditFuels">FuelsList!$B$2:$B$77</definedName>
    <definedName name="DeficitFuels">FuelsList!$A$2:$A$3</definedName>
    <definedName name="Years">FuelsList!$C$2:$C$16</definedName>
  </definedNames>
  <calcPr calcId="191028" iterateDelta="1E-4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50" i="3" l="1"/>
  <c r="J1250" i="3"/>
  <c r="K1249" i="3"/>
  <c r="J1249" i="3"/>
  <c r="K1248" i="3"/>
  <c r="J1248" i="3"/>
  <c r="K1247" i="3"/>
  <c r="J1247" i="3"/>
  <c r="K1246" i="3"/>
  <c r="J1246" i="3"/>
  <c r="K1245" i="3"/>
  <c r="J1245" i="3"/>
  <c r="K1244" i="3"/>
  <c r="J1244" i="3"/>
  <c r="K1243" i="3"/>
  <c r="J1243" i="3"/>
  <c r="K1242" i="3"/>
  <c r="J1242" i="3"/>
  <c r="K1241" i="3"/>
  <c r="J1241" i="3"/>
  <c r="K1240" i="3"/>
  <c r="J1240" i="3"/>
  <c r="K1239" i="3"/>
  <c r="J1239" i="3"/>
  <c r="K1238" i="3"/>
  <c r="J1238" i="3"/>
  <c r="K1237" i="3"/>
  <c r="J1237" i="3"/>
  <c r="K1236" i="3"/>
  <c r="J1236" i="3"/>
  <c r="K1234" i="3"/>
  <c r="J1234" i="3"/>
  <c r="K1233" i="3"/>
  <c r="J1233" i="3"/>
  <c r="K1232" i="3"/>
  <c r="J1232" i="3"/>
  <c r="K1231" i="3"/>
  <c r="J1231" i="3"/>
  <c r="K1230" i="3"/>
  <c r="J1230" i="3"/>
  <c r="K1229" i="3"/>
  <c r="J1229" i="3"/>
  <c r="K1228" i="3"/>
  <c r="J1228" i="3"/>
  <c r="K1227" i="3"/>
  <c r="J1227" i="3"/>
  <c r="K1226" i="3"/>
  <c r="J1226" i="3"/>
  <c r="K1225" i="3"/>
  <c r="J1225" i="3"/>
  <c r="K1224" i="3"/>
  <c r="J1224" i="3"/>
  <c r="K1223" i="3"/>
  <c r="J1223" i="3"/>
  <c r="K1222" i="3"/>
  <c r="J1222" i="3"/>
  <c r="K1221" i="3"/>
  <c r="J1221" i="3"/>
  <c r="K1220" i="3"/>
  <c r="J1220" i="3"/>
  <c r="K1218" i="3"/>
  <c r="J1218" i="3"/>
  <c r="K1217" i="3"/>
  <c r="J1217" i="3"/>
  <c r="K1216" i="3"/>
  <c r="J1216" i="3"/>
  <c r="K1215" i="3"/>
  <c r="J1215" i="3"/>
  <c r="K1214" i="3"/>
  <c r="J1214" i="3"/>
  <c r="K1213" i="3"/>
  <c r="J1213" i="3"/>
  <c r="K1212" i="3"/>
  <c r="J1212" i="3"/>
  <c r="K1211" i="3"/>
  <c r="J1211" i="3"/>
  <c r="K1210" i="3"/>
  <c r="J1210" i="3"/>
  <c r="K1209" i="3"/>
  <c r="J1209" i="3"/>
  <c r="K1208" i="3"/>
  <c r="J1208" i="3"/>
  <c r="K1207" i="3"/>
  <c r="J1207" i="3"/>
  <c r="K1206" i="3"/>
  <c r="J1206" i="3"/>
  <c r="K1205" i="3"/>
  <c r="J1205" i="3"/>
  <c r="K1204" i="3"/>
  <c r="J1204" i="3"/>
  <c r="K1202" i="3"/>
  <c r="J1202" i="3"/>
  <c r="K1201" i="3"/>
  <c r="J1201" i="3"/>
  <c r="K1200" i="3"/>
  <c r="J1200" i="3"/>
  <c r="K1199" i="3"/>
  <c r="J1199" i="3"/>
  <c r="K1198" i="3"/>
  <c r="J1198" i="3"/>
  <c r="K1197" i="3"/>
  <c r="J1197" i="3"/>
  <c r="K1196" i="3"/>
  <c r="J1196" i="3"/>
  <c r="K1195" i="3"/>
  <c r="J1195" i="3"/>
  <c r="K1194" i="3"/>
  <c r="J1194" i="3"/>
  <c r="K1193" i="3"/>
  <c r="J1193" i="3"/>
  <c r="K1192" i="3"/>
  <c r="J1192" i="3"/>
  <c r="K1191" i="3"/>
  <c r="J1191" i="3"/>
  <c r="K1190" i="3"/>
  <c r="J1190" i="3"/>
  <c r="K1189" i="3"/>
  <c r="J1189" i="3"/>
  <c r="K1188" i="3"/>
  <c r="J1188" i="3"/>
  <c r="K1186" i="3"/>
  <c r="J1186" i="3"/>
  <c r="K1185" i="3"/>
  <c r="J1185" i="3"/>
  <c r="K1184" i="3"/>
  <c r="J1184" i="3"/>
  <c r="K1183" i="3"/>
  <c r="J1183" i="3"/>
  <c r="K1182" i="3"/>
  <c r="J1182" i="3"/>
  <c r="K1181" i="3"/>
  <c r="J1181" i="3"/>
  <c r="K1180" i="3"/>
  <c r="J1180" i="3"/>
  <c r="K1179" i="3"/>
  <c r="J1179" i="3"/>
  <c r="K1178" i="3"/>
  <c r="J1178" i="3"/>
  <c r="K1177" i="3"/>
  <c r="J1177" i="3"/>
  <c r="K1176" i="3"/>
  <c r="J1176" i="3"/>
  <c r="K1175" i="3"/>
  <c r="J1175" i="3"/>
  <c r="K1174" i="3"/>
  <c r="J1174" i="3"/>
  <c r="K1173" i="3"/>
  <c r="J1173" i="3"/>
  <c r="K1172" i="3"/>
  <c r="J1172" i="3"/>
  <c r="K1170" i="3"/>
  <c r="J1170" i="3"/>
  <c r="K1169" i="3"/>
  <c r="J1169" i="3"/>
  <c r="K1168" i="3"/>
  <c r="J1168" i="3"/>
  <c r="K1167" i="3"/>
  <c r="J1167" i="3"/>
  <c r="K1166" i="3"/>
  <c r="J1166" i="3"/>
  <c r="K1165" i="3"/>
  <c r="J1165" i="3"/>
  <c r="K1164" i="3"/>
  <c r="J1164" i="3"/>
  <c r="K1163" i="3"/>
  <c r="J1163" i="3"/>
  <c r="K1162" i="3"/>
  <c r="J1162" i="3"/>
  <c r="K1161" i="3"/>
  <c r="J1161" i="3"/>
  <c r="K1160" i="3"/>
  <c r="J1160" i="3"/>
  <c r="K1159" i="3"/>
  <c r="J1159" i="3"/>
  <c r="K1158" i="3"/>
  <c r="J1158" i="3"/>
  <c r="K1157" i="3"/>
  <c r="J1157" i="3"/>
  <c r="K1156" i="3"/>
  <c r="J1156" i="3"/>
  <c r="K1154" i="3"/>
  <c r="J1154" i="3"/>
  <c r="K1153" i="3"/>
  <c r="J1153" i="3"/>
  <c r="K1152" i="3"/>
  <c r="J1152" i="3"/>
  <c r="K1151" i="3"/>
  <c r="J1151" i="3"/>
  <c r="K1150" i="3"/>
  <c r="J1150" i="3"/>
  <c r="K1149" i="3"/>
  <c r="J1149" i="3"/>
  <c r="K1148" i="3"/>
  <c r="J1148" i="3"/>
  <c r="K1147" i="3"/>
  <c r="J1147" i="3"/>
  <c r="K1146" i="3"/>
  <c r="J1146" i="3"/>
  <c r="K1145" i="3"/>
  <c r="J1145" i="3"/>
  <c r="K1144" i="3"/>
  <c r="J1144" i="3"/>
  <c r="K1143" i="3"/>
  <c r="J1143" i="3"/>
  <c r="K1142" i="3"/>
  <c r="J1142" i="3"/>
  <c r="K1141" i="3"/>
  <c r="J1141" i="3"/>
  <c r="K1140" i="3"/>
  <c r="J1140" i="3"/>
  <c r="K1138" i="3"/>
  <c r="J1138" i="3"/>
  <c r="K1137" i="3"/>
  <c r="J1137" i="3"/>
  <c r="K1136" i="3"/>
  <c r="J1136" i="3"/>
  <c r="K1135" i="3"/>
  <c r="J1135" i="3"/>
  <c r="K1134" i="3"/>
  <c r="J1134" i="3"/>
  <c r="K1133" i="3"/>
  <c r="J1133" i="3"/>
  <c r="K1132" i="3"/>
  <c r="J1132" i="3"/>
  <c r="K1131" i="3"/>
  <c r="J1131" i="3"/>
  <c r="K1130" i="3"/>
  <c r="J1130" i="3"/>
  <c r="K1129" i="3"/>
  <c r="J1129" i="3"/>
  <c r="K1128" i="3"/>
  <c r="J1128" i="3"/>
  <c r="K1127" i="3"/>
  <c r="J1127" i="3"/>
  <c r="K1126" i="3"/>
  <c r="J1126" i="3"/>
  <c r="K1125" i="3"/>
  <c r="J1125" i="3"/>
  <c r="K1124" i="3"/>
  <c r="J1124" i="3"/>
  <c r="K1122" i="3"/>
  <c r="J1122" i="3"/>
  <c r="K1121" i="3"/>
  <c r="J1121" i="3"/>
  <c r="K1120" i="3"/>
  <c r="J1120" i="3"/>
  <c r="K1119" i="3"/>
  <c r="J1119" i="3"/>
  <c r="K1118" i="3"/>
  <c r="J1118" i="3"/>
  <c r="K1117" i="3"/>
  <c r="J1117" i="3"/>
  <c r="K1116" i="3"/>
  <c r="J1116" i="3"/>
  <c r="K1115" i="3"/>
  <c r="J1115" i="3"/>
  <c r="K1114" i="3"/>
  <c r="J1114" i="3"/>
  <c r="K1113" i="3"/>
  <c r="J1113" i="3"/>
  <c r="K1112" i="3"/>
  <c r="J1112" i="3"/>
  <c r="K1111" i="3"/>
  <c r="J1111" i="3"/>
  <c r="K1110" i="3"/>
  <c r="J1110" i="3"/>
  <c r="K1109" i="3"/>
  <c r="J1109" i="3"/>
  <c r="K1108" i="3"/>
  <c r="J1108" i="3"/>
  <c r="K1106" i="3"/>
  <c r="J1106" i="3"/>
  <c r="K1105" i="3"/>
  <c r="J1105" i="3"/>
  <c r="K1104" i="3"/>
  <c r="J1104" i="3"/>
  <c r="K1103" i="3"/>
  <c r="J1103" i="3"/>
  <c r="K1102" i="3"/>
  <c r="J1102" i="3"/>
  <c r="K1101" i="3"/>
  <c r="J1101" i="3"/>
  <c r="K1100" i="3"/>
  <c r="J1100" i="3"/>
  <c r="K1099" i="3"/>
  <c r="J1099" i="3"/>
  <c r="K1098" i="3"/>
  <c r="J1098" i="3"/>
  <c r="K1097" i="3"/>
  <c r="J1097" i="3"/>
  <c r="K1096" i="3"/>
  <c r="J1096" i="3"/>
  <c r="K1095" i="3"/>
  <c r="J1095" i="3"/>
  <c r="K1094" i="3"/>
  <c r="J1094" i="3"/>
  <c r="K1093" i="3"/>
  <c r="J1093" i="3"/>
  <c r="K1092" i="3"/>
  <c r="J1092" i="3"/>
  <c r="K1090" i="3"/>
  <c r="J1090" i="3"/>
  <c r="K1089" i="3"/>
  <c r="J1089" i="3"/>
  <c r="K1088" i="3"/>
  <c r="J1088" i="3"/>
  <c r="K1087" i="3"/>
  <c r="J1087" i="3"/>
  <c r="K1086" i="3"/>
  <c r="J1086" i="3"/>
  <c r="K1085" i="3"/>
  <c r="J1085" i="3"/>
  <c r="K1084" i="3"/>
  <c r="J1084" i="3"/>
  <c r="K1083" i="3"/>
  <c r="J1083" i="3"/>
  <c r="K1082" i="3"/>
  <c r="J1082" i="3"/>
  <c r="K1081" i="3"/>
  <c r="J1081" i="3"/>
  <c r="K1080" i="3"/>
  <c r="J1080" i="3"/>
  <c r="K1079" i="3"/>
  <c r="J1079" i="3"/>
  <c r="K1078" i="3"/>
  <c r="J1078" i="3"/>
  <c r="K1077" i="3"/>
  <c r="J1077" i="3"/>
  <c r="K1076" i="3"/>
  <c r="J1076" i="3"/>
  <c r="K1074" i="3"/>
  <c r="J1074" i="3"/>
  <c r="K1073" i="3"/>
  <c r="J1073" i="3"/>
  <c r="K1072" i="3"/>
  <c r="J1072" i="3"/>
  <c r="K1071" i="3"/>
  <c r="J1071" i="3"/>
  <c r="K1070" i="3"/>
  <c r="J1070" i="3"/>
  <c r="K1069" i="3"/>
  <c r="J1069" i="3"/>
  <c r="K1068" i="3"/>
  <c r="J1068" i="3"/>
  <c r="K1067" i="3"/>
  <c r="J1067" i="3"/>
  <c r="K1066" i="3"/>
  <c r="J1066" i="3"/>
  <c r="K1065" i="3"/>
  <c r="J1065" i="3"/>
  <c r="K1064" i="3"/>
  <c r="J1064" i="3"/>
  <c r="K1063" i="3"/>
  <c r="J1063" i="3"/>
  <c r="K1062" i="3"/>
  <c r="J1062" i="3"/>
  <c r="K1061" i="3"/>
  <c r="J1061" i="3"/>
  <c r="K1060" i="3"/>
  <c r="J1060" i="3"/>
  <c r="K1058" i="3"/>
  <c r="J1058" i="3"/>
  <c r="K1057" i="3"/>
  <c r="J1057" i="3"/>
  <c r="K1056" i="3"/>
  <c r="J1056" i="3"/>
  <c r="K1055" i="3"/>
  <c r="J1055" i="3"/>
  <c r="K1054" i="3"/>
  <c r="J1054" i="3"/>
  <c r="K1053" i="3"/>
  <c r="J1053" i="3"/>
  <c r="K1052" i="3"/>
  <c r="J1052" i="3"/>
  <c r="K1051" i="3"/>
  <c r="J1051" i="3"/>
  <c r="K1050" i="3"/>
  <c r="J1050" i="3"/>
  <c r="K1049" i="3"/>
  <c r="J1049" i="3"/>
  <c r="K1048" i="3"/>
  <c r="J1048" i="3"/>
  <c r="K1047" i="3"/>
  <c r="J1047" i="3"/>
  <c r="K1046" i="3"/>
  <c r="J1046" i="3"/>
  <c r="K1045" i="3"/>
  <c r="J1045" i="3"/>
  <c r="K1044" i="3"/>
  <c r="J1044" i="3"/>
  <c r="K1042" i="3"/>
  <c r="J1042" i="3"/>
  <c r="K1041" i="3"/>
  <c r="J1041" i="3"/>
  <c r="K1040" i="3"/>
  <c r="J1040" i="3"/>
  <c r="K1039" i="3"/>
  <c r="J1039" i="3"/>
  <c r="K1038" i="3"/>
  <c r="J1038" i="3"/>
  <c r="K1037" i="3"/>
  <c r="J1037" i="3"/>
  <c r="K1036" i="3"/>
  <c r="J1036" i="3"/>
  <c r="K1035" i="3"/>
  <c r="J1035" i="3"/>
  <c r="K1034" i="3"/>
  <c r="J1034" i="3"/>
  <c r="K1033" i="3"/>
  <c r="J1033" i="3"/>
  <c r="K1032" i="3"/>
  <c r="J1032" i="3"/>
  <c r="K1031" i="3"/>
  <c r="J1031" i="3"/>
  <c r="K1030" i="3"/>
  <c r="J1030" i="3"/>
  <c r="K1029" i="3"/>
  <c r="J1029" i="3"/>
  <c r="K1028" i="3"/>
  <c r="J1028" i="3"/>
  <c r="K1026" i="3"/>
  <c r="J1026" i="3"/>
  <c r="K1025" i="3"/>
  <c r="J1025" i="3"/>
  <c r="K1024" i="3"/>
  <c r="J1024" i="3"/>
  <c r="K1023" i="3"/>
  <c r="J1023" i="3"/>
  <c r="K1022" i="3"/>
  <c r="J1022" i="3"/>
  <c r="K1021" i="3"/>
  <c r="J1021" i="3"/>
  <c r="K1020" i="3"/>
  <c r="J1020" i="3"/>
  <c r="K1019" i="3"/>
  <c r="J1019" i="3"/>
  <c r="K1018" i="3"/>
  <c r="J1018" i="3"/>
  <c r="K1017" i="3"/>
  <c r="J1017" i="3"/>
  <c r="K1016" i="3"/>
  <c r="J1016" i="3"/>
  <c r="K1015" i="3"/>
  <c r="J1015" i="3"/>
  <c r="K1014" i="3"/>
  <c r="J1014" i="3"/>
  <c r="K1013" i="3"/>
  <c r="J1013" i="3"/>
  <c r="K1012" i="3"/>
  <c r="J1012" i="3"/>
  <c r="K1010" i="3"/>
  <c r="J1010" i="3"/>
  <c r="K1009" i="3"/>
  <c r="J1009" i="3"/>
  <c r="K1008" i="3"/>
  <c r="J1008" i="3"/>
  <c r="K1007" i="3"/>
  <c r="J1007" i="3"/>
  <c r="K1006" i="3"/>
  <c r="J1006" i="3"/>
  <c r="K1005" i="3"/>
  <c r="J1005" i="3"/>
  <c r="K1004" i="3"/>
  <c r="J1004" i="3"/>
  <c r="K1003" i="3"/>
  <c r="J1003" i="3"/>
  <c r="K1002" i="3"/>
  <c r="J1002" i="3"/>
  <c r="K1001" i="3"/>
  <c r="J1001" i="3"/>
  <c r="K1000" i="3"/>
  <c r="J1000" i="3"/>
  <c r="K999" i="3"/>
  <c r="J999" i="3"/>
  <c r="K998" i="3"/>
  <c r="J998" i="3"/>
  <c r="K997" i="3"/>
  <c r="J997" i="3"/>
  <c r="K996" i="3"/>
  <c r="J996" i="3"/>
  <c r="K994" i="3"/>
  <c r="J994" i="3"/>
  <c r="K993" i="3"/>
  <c r="J993" i="3"/>
  <c r="K992" i="3"/>
  <c r="J992" i="3"/>
  <c r="K991" i="3"/>
  <c r="J991" i="3"/>
  <c r="K990" i="3"/>
  <c r="J990" i="3"/>
  <c r="K989" i="3"/>
  <c r="J989" i="3"/>
  <c r="K988" i="3"/>
  <c r="J988" i="3"/>
  <c r="K987" i="3"/>
  <c r="J987" i="3"/>
  <c r="K986" i="3"/>
  <c r="J986" i="3"/>
  <c r="K985" i="3"/>
  <c r="J985" i="3"/>
  <c r="K984" i="3"/>
  <c r="J984" i="3"/>
  <c r="K983" i="3"/>
  <c r="J983" i="3"/>
  <c r="K982" i="3"/>
  <c r="J982" i="3"/>
  <c r="K981" i="3"/>
  <c r="J981" i="3"/>
  <c r="K980" i="3"/>
  <c r="J980" i="3"/>
  <c r="K978" i="3"/>
  <c r="J978" i="3"/>
  <c r="K977" i="3"/>
  <c r="J977" i="3"/>
  <c r="K976" i="3"/>
  <c r="J976" i="3"/>
  <c r="K975" i="3"/>
  <c r="J975" i="3"/>
  <c r="K974" i="3"/>
  <c r="J974" i="3"/>
  <c r="K973" i="3"/>
  <c r="J973" i="3"/>
  <c r="K972" i="3"/>
  <c r="J972" i="3"/>
  <c r="K971" i="3"/>
  <c r="J971" i="3"/>
  <c r="K970" i="3"/>
  <c r="J970" i="3"/>
  <c r="K969" i="3"/>
  <c r="J969" i="3"/>
  <c r="K968" i="3"/>
  <c r="J968" i="3"/>
  <c r="K967" i="3"/>
  <c r="J967" i="3"/>
  <c r="K966" i="3"/>
  <c r="J966" i="3"/>
  <c r="K965" i="3"/>
  <c r="J965" i="3"/>
  <c r="K964" i="3"/>
  <c r="J964" i="3"/>
  <c r="K962" i="3"/>
  <c r="J962" i="3"/>
  <c r="K961" i="3"/>
  <c r="J961" i="3"/>
  <c r="K960" i="3"/>
  <c r="J960" i="3"/>
  <c r="K959" i="3"/>
  <c r="J959" i="3"/>
  <c r="K958" i="3"/>
  <c r="J958" i="3"/>
  <c r="K957" i="3"/>
  <c r="J957" i="3"/>
  <c r="K956" i="3"/>
  <c r="J956" i="3"/>
  <c r="K955" i="3"/>
  <c r="J955" i="3"/>
  <c r="K954" i="3"/>
  <c r="J954" i="3"/>
  <c r="K953" i="3"/>
  <c r="J953" i="3"/>
  <c r="K952" i="3"/>
  <c r="J952" i="3"/>
  <c r="K951" i="3"/>
  <c r="J951" i="3"/>
  <c r="K950" i="3"/>
  <c r="J950" i="3"/>
  <c r="K949" i="3"/>
  <c r="J949" i="3"/>
  <c r="K948" i="3"/>
  <c r="J948" i="3"/>
  <c r="K946" i="3"/>
  <c r="J946" i="3"/>
  <c r="K945" i="3"/>
  <c r="J945" i="3"/>
  <c r="K944" i="3"/>
  <c r="J944" i="3"/>
  <c r="K943" i="3"/>
  <c r="J943" i="3"/>
  <c r="K942" i="3"/>
  <c r="J942" i="3"/>
  <c r="K941" i="3"/>
  <c r="J941" i="3"/>
  <c r="K940" i="3"/>
  <c r="J940" i="3"/>
  <c r="K939" i="3"/>
  <c r="J939" i="3"/>
  <c r="K938" i="3"/>
  <c r="J938" i="3"/>
  <c r="K937" i="3"/>
  <c r="J937" i="3"/>
  <c r="K936" i="3"/>
  <c r="J936" i="3"/>
  <c r="K935" i="3"/>
  <c r="J935" i="3"/>
  <c r="K934" i="3"/>
  <c r="J934" i="3"/>
  <c r="K933" i="3"/>
  <c r="J933" i="3"/>
  <c r="K932" i="3"/>
  <c r="J932" i="3"/>
  <c r="K930" i="3"/>
  <c r="J930" i="3"/>
  <c r="K929" i="3"/>
  <c r="J929" i="3"/>
  <c r="K928" i="3"/>
  <c r="J928" i="3"/>
  <c r="K927" i="3"/>
  <c r="J927" i="3"/>
  <c r="K926" i="3"/>
  <c r="J926" i="3"/>
  <c r="K925" i="3"/>
  <c r="J925" i="3"/>
  <c r="K924" i="3"/>
  <c r="J924" i="3"/>
  <c r="K923" i="3"/>
  <c r="J923" i="3"/>
  <c r="K922" i="3"/>
  <c r="J922" i="3"/>
  <c r="K921" i="3"/>
  <c r="J921" i="3"/>
  <c r="K920" i="3"/>
  <c r="J920" i="3"/>
  <c r="K919" i="3"/>
  <c r="J919" i="3"/>
  <c r="K918" i="3"/>
  <c r="J918" i="3"/>
  <c r="K917" i="3"/>
  <c r="J917" i="3"/>
  <c r="K916" i="3"/>
  <c r="J916" i="3"/>
  <c r="K914" i="3"/>
  <c r="J914" i="3"/>
  <c r="K913" i="3"/>
  <c r="J913" i="3"/>
  <c r="K912" i="3"/>
  <c r="J912" i="3"/>
  <c r="K911" i="3"/>
  <c r="J911" i="3"/>
  <c r="K910" i="3"/>
  <c r="J910" i="3"/>
  <c r="K909" i="3"/>
  <c r="J909" i="3"/>
  <c r="K908" i="3"/>
  <c r="J908" i="3"/>
  <c r="K907" i="3"/>
  <c r="J907" i="3"/>
  <c r="K906" i="3"/>
  <c r="J906" i="3"/>
  <c r="K905" i="3"/>
  <c r="J905" i="3"/>
  <c r="K904" i="3"/>
  <c r="J904" i="3"/>
  <c r="K903" i="3"/>
  <c r="J903" i="3"/>
  <c r="K902" i="3"/>
  <c r="J902" i="3"/>
  <c r="K901" i="3"/>
  <c r="J901" i="3"/>
  <c r="K900" i="3"/>
  <c r="J900" i="3"/>
  <c r="K898" i="3"/>
  <c r="J898" i="3"/>
  <c r="K897" i="3"/>
  <c r="J897" i="3"/>
  <c r="K896" i="3"/>
  <c r="J896" i="3"/>
  <c r="K895" i="3"/>
  <c r="J895" i="3"/>
  <c r="K894" i="3"/>
  <c r="J894" i="3"/>
  <c r="K893" i="3"/>
  <c r="J893" i="3"/>
  <c r="K892" i="3"/>
  <c r="J892" i="3"/>
  <c r="K891" i="3"/>
  <c r="J891" i="3"/>
  <c r="K890" i="3"/>
  <c r="J890" i="3"/>
  <c r="K889" i="3"/>
  <c r="J889" i="3"/>
  <c r="K888" i="3"/>
  <c r="J888" i="3"/>
  <c r="K887" i="3"/>
  <c r="J887" i="3"/>
  <c r="K886" i="3"/>
  <c r="J886" i="3"/>
  <c r="K885" i="3"/>
  <c r="J885" i="3"/>
  <c r="K884" i="3"/>
  <c r="J884" i="3"/>
  <c r="K882" i="3"/>
  <c r="J882" i="3"/>
  <c r="K881" i="3"/>
  <c r="J881" i="3"/>
  <c r="K880" i="3"/>
  <c r="J880" i="3"/>
  <c r="K879" i="3"/>
  <c r="J879" i="3"/>
  <c r="K878" i="3"/>
  <c r="J878" i="3"/>
  <c r="K877" i="3"/>
  <c r="J877" i="3"/>
  <c r="K876" i="3"/>
  <c r="J876" i="3"/>
  <c r="K875" i="3"/>
  <c r="J875" i="3"/>
  <c r="K874" i="3"/>
  <c r="J874" i="3"/>
  <c r="K873" i="3"/>
  <c r="J873" i="3"/>
  <c r="K872" i="3"/>
  <c r="J872" i="3"/>
  <c r="K871" i="3"/>
  <c r="J871" i="3"/>
  <c r="K870" i="3"/>
  <c r="J870" i="3"/>
  <c r="K869" i="3"/>
  <c r="J869" i="3"/>
  <c r="K868" i="3"/>
  <c r="J868" i="3"/>
  <c r="K866" i="3"/>
  <c r="J866" i="3"/>
  <c r="K865" i="3"/>
  <c r="J865" i="3"/>
  <c r="K864" i="3"/>
  <c r="J864" i="3"/>
  <c r="K863" i="3"/>
  <c r="J863" i="3"/>
  <c r="K862" i="3"/>
  <c r="J862" i="3"/>
  <c r="K861" i="3"/>
  <c r="J861" i="3"/>
  <c r="K860" i="3"/>
  <c r="J860" i="3"/>
  <c r="K859" i="3"/>
  <c r="J859" i="3"/>
  <c r="K858" i="3"/>
  <c r="J858" i="3"/>
  <c r="K857" i="3"/>
  <c r="J857" i="3"/>
  <c r="K856" i="3"/>
  <c r="J856" i="3"/>
  <c r="K855" i="3"/>
  <c r="J855" i="3"/>
  <c r="K854" i="3"/>
  <c r="J854" i="3"/>
  <c r="K853" i="3"/>
  <c r="J853" i="3"/>
  <c r="K852" i="3"/>
  <c r="J852" i="3"/>
  <c r="K850" i="3"/>
  <c r="J850" i="3"/>
  <c r="K849" i="3"/>
  <c r="J849" i="3"/>
  <c r="K848" i="3"/>
  <c r="J848" i="3"/>
  <c r="K847" i="3"/>
  <c r="J847" i="3"/>
  <c r="K846" i="3"/>
  <c r="J846" i="3"/>
  <c r="K845" i="3"/>
  <c r="J845" i="3"/>
  <c r="K844" i="3"/>
  <c r="J844" i="3"/>
  <c r="K843" i="3"/>
  <c r="J843" i="3"/>
  <c r="K842" i="3"/>
  <c r="J842" i="3"/>
  <c r="K841" i="3"/>
  <c r="J841" i="3"/>
  <c r="K840" i="3"/>
  <c r="J840" i="3"/>
  <c r="K839" i="3"/>
  <c r="J839" i="3"/>
  <c r="K838" i="3"/>
  <c r="J838" i="3"/>
  <c r="K837" i="3"/>
  <c r="J837" i="3"/>
  <c r="K836" i="3"/>
  <c r="J836" i="3"/>
  <c r="K834" i="3"/>
  <c r="J834" i="3"/>
  <c r="K833" i="3"/>
  <c r="J833" i="3"/>
  <c r="K832" i="3"/>
  <c r="J832" i="3"/>
  <c r="K831" i="3"/>
  <c r="J831" i="3"/>
  <c r="K830" i="3"/>
  <c r="J830" i="3"/>
  <c r="K829" i="3"/>
  <c r="J829" i="3"/>
  <c r="K828" i="3"/>
  <c r="J828" i="3"/>
  <c r="K827" i="3"/>
  <c r="J827" i="3"/>
  <c r="K826" i="3"/>
  <c r="J826" i="3"/>
  <c r="K825" i="3"/>
  <c r="J825" i="3"/>
  <c r="K824" i="3"/>
  <c r="J824" i="3"/>
  <c r="K823" i="3"/>
  <c r="J823" i="3"/>
  <c r="K822" i="3"/>
  <c r="J822" i="3"/>
  <c r="K821" i="3"/>
  <c r="J821" i="3"/>
  <c r="K820" i="3"/>
  <c r="J820" i="3"/>
  <c r="K818" i="3"/>
  <c r="J818" i="3"/>
  <c r="K817" i="3"/>
  <c r="J817" i="3"/>
  <c r="K816" i="3"/>
  <c r="J816" i="3"/>
  <c r="K815" i="3"/>
  <c r="J815" i="3"/>
  <c r="K814" i="3"/>
  <c r="J814" i="3"/>
  <c r="K813" i="3"/>
  <c r="J813" i="3"/>
  <c r="K812" i="3"/>
  <c r="J812" i="3"/>
  <c r="K811" i="3"/>
  <c r="J811" i="3"/>
  <c r="K810" i="3"/>
  <c r="J810" i="3"/>
  <c r="K809" i="3"/>
  <c r="J809" i="3"/>
  <c r="K808" i="3"/>
  <c r="J808" i="3"/>
  <c r="K807" i="3"/>
  <c r="J807" i="3"/>
  <c r="K806" i="3"/>
  <c r="J806" i="3"/>
  <c r="K805" i="3"/>
  <c r="J805" i="3"/>
  <c r="K804" i="3"/>
  <c r="J804" i="3"/>
  <c r="K802" i="3"/>
  <c r="J802" i="3"/>
  <c r="K801" i="3"/>
  <c r="J801" i="3"/>
  <c r="K800" i="3"/>
  <c r="J800" i="3"/>
  <c r="K799" i="3"/>
  <c r="J799" i="3"/>
  <c r="K798" i="3"/>
  <c r="J798" i="3"/>
  <c r="K797" i="3"/>
  <c r="J797" i="3"/>
  <c r="K796" i="3"/>
  <c r="J796" i="3"/>
  <c r="K795" i="3"/>
  <c r="J795" i="3"/>
  <c r="K794" i="3"/>
  <c r="J794" i="3"/>
  <c r="K793" i="3"/>
  <c r="J793" i="3"/>
  <c r="K792" i="3"/>
  <c r="J792" i="3"/>
  <c r="K791" i="3"/>
  <c r="J791" i="3"/>
  <c r="K790" i="3"/>
  <c r="J790" i="3"/>
  <c r="K789" i="3"/>
  <c r="J789" i="3"/>
  <c r="K788" i="3"/>
  <c r="J788" i="3"/>
  <c r="K786" i="3"/>
  <c r="J786" i="3"/>
  <c r="K785" i="3"/>
  <c r="J785" i="3"/>
  <c r="K784" i="3"/>
  <c r="J784" i="3"/>
  <c r="K783" i="3"/>
  <c r="J783" i="3"/>
  <c r="K782" i="3"/>
  <c r="J782" i="3"/>
  <c r="K781" i="3"/>
  <c r="J781" i="3"/>
  <c r="K780" i="3"/>
  <c r="J780" i="3"/>
  <c r="K779" i="3"/>
  <c r="J779" i="3"/>
  <c r="K778" i="3"/>
  <c r="J778" i="3"/>
  <c r="K777" i="3"/>
  <c r="J777" i="3"/>
  <c r="K776" i="3"/>
  <c r="J776" i="3"/>
  <c r="K775" i="3"/>
  <c r="J775" i="3"/>
  <c r="K774" i="3"/>
  <c r="J774" i="3"/>
  <c r="K773" i="3"/>
  <c r="J773" i="3"/>
  <c r="K772" i="3"/>
  <c r="J772" i="3"/>
  <c r="K770" i="3"/>
  <c r="J770" i="3"/>
  <c r="K769" i="3"/>
  <c r="J769" i="3"/>
  <c r="K768" i="3"/>
  <c r="J768" i="3"/>
  <c r="K767" i="3"/>
  <c r="J767" i="3"/>
  <c r="K766" i="3"/>
  <c r="J766" i="3"/>
  <c r="K765" i="3"/>
  <c r="J765" i="3"/>
  <c r="K764" i="3"/>
  <c r="J764" i="3"/>
  <c r="K763" i="3"/>
  <c r="J763" i="3"/>
  <c r="K762" i="3"/>
  <c r="J762" i="3"/>
  <c r="K761" i="3"/>
  <c r="J761" i="3"/>
  <c r="K760" i="3"/>
  <c r="J760" i="3"/>
  <c r="K759" i="3"/>
  <c r="J759" i="3"/>
  <c r="K758" i="3"/>
  <c r="J758" i="3"/>
  <c r="K757" i="3"/>
  <c r="J757" i="3"/>
  <c r="K756" i="3"/>
  <c r="J756" i="3"/>
  <c r="K754" i="3"/>
  <c r="J754" i="3"/>
  <c r="K753" i="3"/>
  <c r="J753" i="3"/>
  <c r="K752" i="3"/>
  <c r="J752" i="3"/>
  <c r="K751" i="3"/>
  <c r="J751" i="3"/>
  <c r="K750" i="3"/>
  <c r="J750" i="3"/>
  <c r="K749" i="3"/>
  <c r="J749" i="3"/>
  <c r="K748" i="3"/>
  <c r="J748" i="3"/>
  <c r="K747" i="3"/>
  <c r="J747" i="3"/>
  <c r="K746" i="3"/>
  <c r="J746" i="3"/>
  <c r="K745" i="3"/>
  <c r="J745" i="3"/>
  <c r="K744" i="3"/>
  <c r="J744" i="3"/>
  <c r="K743" i="3"/>
  <c r="J743" i="3"/>
  <c r="K742" i="3"/>
  <c r="J742" i="3"/>
  <c r="K741" i="3"/>
  <c r="J741" i="3"/>
  <c r="K740" i="3"/>
  <c r="J740" i="3"/>
  <c r="K738" i="3"/>
  <c r="J738" i="3"/>
  <c r="K737" i="3"/>
  <c r="J737" i="3"/>
  <c r="K736" i="3"/>
  <c r="J736" i="3"/>
  <c r="K735" i="3"/>
  <c r="J735" i="3"/>
  <c r="K734" i="3"/>
  <c r="J734" i="3"/>
  <c r="K733" i="3"/>
  <c r="J733" i="3"/>
  <c r="K732" i="3"/>
  <c r="J732" i="3"/>
  <c r="K731" i="3"/>
  <c r="J731" i="3"/>
  <c r="K730" i="3"/>
  <c r="J730" i="3"/>
  <c r="K729" i="3"/>
  <c r="J729" i="3"/>
  <c r="K728" i="3"/>
  <c r="J728" i="3"/>
  <c r="K727" i="3"/>
  <c r="J727" i="3"/>
  <c r="K726" i="3"/>
  <c r="J726" i="3"/>
  <c r="K725" i="3"/>
  <c r="J725" i="3"/>
  <c r="K724" i="3"/>
  <c r="J724" i="3"/>
  <c r="K722" i="3"/>
  <c r="J722" i="3"/>
  <c r="K721" i="3"/>
  <c r="J721" i="3"/>
  <c r="K720" i="3"/>
  <c r="J720" i="3"/>
  <c r="K719" i="3"/>
  <c r="J719" i="3"/>
  <c r="K718" i="3"/>
  <c r="J718" i="3"/>
  <c r="K717" i="3"/>
  <c r="J717" i="3"/>
  <c r="K716" i="3"/>
  <c r="J716" i="3"/>
  <c r="K715" i="3"/>
  <c r="J715" i="3"/>
  <c r="K714" i="3"/>
  <c r="J714" i="3"/>
  <c r="K713" i="3"/>
  <c r="J713" i="3"/>
  <c r="K712" i="3"/>
  <c r="J712" i="3"/>
  <c r="K711" i="3"/>
  <c r="J711" i="3"/>
  <c r="K710" i="3"/>
  <c r="J710" i="3"/>
  <c r="K709" i="3"/>
  <c r="J709" i="3"/>
  <c r="K708" i="3"/>
  <c r="J708" i="3"/>
  <c r="K706" i="3"/>
  <c r="J706" i="3"/>
  <c r="K705" i="3"/>
  <c r="J705" i="3"/>
  <c r="K704" i="3"/>
  <c r="J704" i="3"/>
  <c r="K703" i="3"/>
  <c r="J703" i="3"/>
  <c r="K702" i="3"/>
  <c r="J702" i="3"/>
  <c r="K701" i="3"/>
  <c r="J701" i="3"/>
  <c r="K700" i="3"/>
  <c r="J700" i="3"/>
  <c r="K699" i="3"/>
  <c r="J699" i="3"/>
  <c r="K698" i="3"/>
  <c r="J698" i="3"/>
  <c r="K697" i="3"/>
  <c r="J697" i="3"/>
  <c r="K696" i="3"/>
  <c r="J696" i="3"/>
  <c r="K695" i="3"/>
  <c r="J695" i="3"/>
  <c r="K694" i="3"/>
  <c r="J694" i="3"/>
  <c r="K693" i="3"/>
  <c r="J693" i="3"/>
  <c r="K692" i="3"/>
  <c r="J692" i="3"/>
  <c r="K690" i="3"/>
  <c r="J690" i="3"/>
  <c r="K689" i="3"/>
  <c r="J689" i="3"/>
  <c r="K688" i="3"/>
  <c r="J688" i="3"/>
  <c r="K687" i="3"/>
  <c r="J687" i="3"/>
  <c r="K686" i="3"/>
  <c r="J686" i="3"/>
  <c r="K685" i="3"/>
  <c r="J685" i="3"/>
  <c r="K684" i="3"/>
  <c r="J684" i="3"/>
  <c r="K683" i="3"/>
  <c r="J683" i="3"/>
  <c r="K682" i="3"/>
  <c r="J682" i="3"/>
  <c r="K681" i="3"/>
  <c r="J681" i="3"/>
  <c r="K680" i="3"/>
  <c r="J680" i="3"/>
  <c r="K679" i="3"/>
  <c r="J679" i="3"/>
  <c r="K678" i="3"/>
  <c r="J678" i="3"/>
  <c r="K677" i="3"/>
  <c r="J677" i="3"/>
  <c r="K676" i="3"/>
  <c r="J676" i="3"/>
  <c r="K672" i="3"/>
  <c r="J672" i="3"/>
  <c r="K671" i="3"/>
  <c r="J671" i="3"/>
  <c r="K670" i="3"/>
  <c r="J670" i="3"/>
  <c r="K669" i="3"/>
  <c r="J669" i="3"/>
  <c r="K668" i="3"/>
  <c r="J668" i="3"/>
  <c r="K667" i="3"/>
  <c r="J667" i="3"/>
  <c r="K666" i="3"/>
  <c r="J666" i="3"/>
  <c r="K665" i="3"/>
  <c r="J665" i="3"/>
  <c r="K664" i="3"/>
  <c r="J664" i="3"/>
  <c r="K663" i="3"/>
  <c r="J663" i="3"/>
  <c r="K662" i="3"/>
  <c r="J662" i="3"/>
  <c r="K661" i="3"/>
  <c r="J661" i="3"/>
  <c r="K660" i="3"/>
  <c r="J660" i="3"/>
  <c r="K659" i="3"/>
  <c r="J659" i="3"/>
  <c r="K658" i="3"/>
  <c r="J658" i="3"/>
  <c r="K655" i="3"/>
  <c r="J655" i="3"/>
  <c r="K654" i="3"/>
  <c r="J654" i="3"/>
  <c r="K653" i="3"/>
  <c r="J653" i="3"/>
  <c r="K652" i="3"/>
  <c r="J652" i="3"/>
  <c r="K651" i="3"/>
  <c r="J651" i="3"/>
  <c r="K650" i="3"/>
  <c r="J650" i="3"/>
  <c r="K649" i="3"/>
  <c r="J649" i="3"/>
  <c r="K648" i="3"/>
  <c r="J648" i="3"/>
  <c r="K647" i="3"/>
  <c r="J647" i="3"/>
  <c r="K646" i="3"/>
  <c r="J646" i="3"/>
  <c r="K645" i="3"/>
  <c r="J645" i="3"/>
  <c r="K644" i="3"/>
  <c r="J644" i="3"/>
  <c r="K643" i="3"/>
  <c r="J643" i="3"/>
  <c r="K642" i="3"/>
  <c r="J642" i="3"/>
  <c r="K641" i="3"/>
  <c r="J641" i="3"/>
  <c r="K638" i="3"/>
  <c r="J638" i="3"/>
  <c r="K637" i="3"/>
  <c r="J637" i="3"/>
  <c r="K636" i="3"/>
  <c r="J636" i="3"/>
  <c r="K635" i="3"/>
  <c r="J635" i="3"/>
  <c r="K634" i="3"/>
  <c r="J634" i="3"/>
  <c r="K633" i="3"/>
  <c r="J633" i="3"/>
  <c r="K632" i="3"/>
  <c r="J632" i="3"/>
  <c r="K631" i="3"/>
  <c r="J631" i="3"/>
  <c r="K630" i="3"/>
  <c r="J630" i="3"/>
  <c r="K629" i="3"/>
  <c r="J629" i="3"/>
  <c r="K628" i="3"/>
  <c r="J628" i="3"/>
  <c r="K627" i="3"/>
  <c r="J627" i="3"/>
  <c r="K626" i="3"/>
  <c r="J626" i="3"/>
  <c r="K625" i="3"/>
  <c r="J625" i="3"/>
  <c r="K624" i="3"/>
  <c r="J624" i="3"/>
  <c r="K621" i="3"/>
  <c r="J621" i="3"/>
  <c r="K620" i="3"/>
  <c r="J620" i="3"/>
  <c r="K619" i="3"/>
  <c r="J619" i="3"/>
  <c r="K618" i="3"/>
  <c r="J618" i="3"/>
  <c r="K617" i="3"/>
  <c r="J617" i="3"/>
  <c r="K616" i="3"/>
  <c r="J616" i="3"/>
  <c r="K615" i="3"/>
  <c r="J615" i="3"/>
  <c r="K614" i="3"/>
  <c r="J614" i="3"/>
  <c r="K613" i="3"/>
  <c r="J613" i="3"/>
  <c r="K612" i="3"/>
  <c r="J612" i="3"/>
  <c r="K611" i="3"/>
  <c r="J611" i="3"/>
  <c r="K610" i="3"/>
  <c r="J610" i="3"/>
  <c r="K609" i="3"/>
  <c r="J609" i="3"/>
  <c r="K608" i="3"/>
  <c r="J608" i="3"/>
  <c r="K607" i="3"/>
  <c r="J607" i="3"/>
  <c r="K604" i="3"/>
  <c r="J604" i="3"/>
  <c r="K603" i="3"/>
  <c r="J603" i="3"/>
  <c r="K602" i="3"/>
  <c r="J602" i="3"/>
  <c r="K601" i="3"/>
  <c r="J601" i="3"/>
  <c r="K600" i="3"/>
  <c r="J600" i="3"/>
  <c r="K599" i="3"/>
  <c r="J599" i="3"/>
  <c r="K598" i="3"/>
  <c r="J598" i="3"/>
  <c r="K597" i="3"/>
  <c r="J597" i="3"/>
  <c r="K596" i="3"/>
  <c r="J596" i="3"/>
  <c r="K595" i="3"/>
  <c r="J595" i="3"/>
  <c r="K594" i="3"/>
  <c r="J594" i="3"/>
  <c r="K593" i="3"/>
  <c r="J593" i="3"/>
  <c r="K592" i="3"/>
  <c r="J592" i="3"/>
  <c r="K591" i="3"/>
  <c r="J591" i="3"/>
  <c r="K590" i="3"/>
  <c r="J590" i="3"/>
  <c r="K587" i="3"/>
  <c r="J587" i="3"/>
  <c r="K586" i="3"/>
  <c r="J586" i="3"/>
  <c r="K585" i="3"/>
  <c r="J585" i="3"/>
  <c r="K584" i="3"/>
  <c r="J584" i="3"/>
  <c r="K583" i="3"/>
  <c r="J583" i="3"/>
  <c r="K582" i="3"/>
  <c r="J582" i="3"/>
  <c r="K581" i="3"/>
  <c r="J581" i="3"/>
  <c r="K580" i="3"/>
  <c r="J580" i="3"/>
  <c r="K579" i="3"/>
  <c r="J579" i="3"/>
  <c r="K578" i="3"/>
  <c r="J578" i="3"/>
  <c r="K577" i="3"/>
  <c r="J577" i="3"/>
  <c r="K576" i="3"/>
  <c r="J576" i="3"/>
  <c r="K575" i="3"/>
  <c r="J575" i="3"/>
  <c r="K574" i="3"/>
  <c r="J574" i="3"/>
  <c r="K573" i="3"/>
  <c r="J573" i="3"/>
  <c r="K570" i="3"/>
  <c r="J570" i="3"/>
  <c r="K569" i="3"/>
  <c r="J569" i="3"/>
  <c r="K568" i="3"/>
  <c r="J568" i="3"/>
  <c r="K567" i="3"/>
  <c r="J567" i="3"/>
  <c r="K566" i="3"/>
  <c r="J566" i="3"/>
  <c r="K565" i="3"/>
  <c r="J565" i="3"/>
  <c r="K564" i="3"/>
  <c r="J564" i="3"/>
  <c r="K563" i="3"/>
  <c r="J563" i="3"/>
  <c r="K562" i="3"/>
  <c r="J562" i="3"/>
  <c r="K561" i="3"/>
  <c r="J561" i="3"/>
  <c r="K560" i="3"/>
  <c r="J560" i="3"/>
  <c r="K559" i="3"/>
  <c r="J559" i="3"/>
  <c r="K558" i="3"/>
  <c r="J558" i="3"/>
  <c r="K557" i="3"/>
  <c r="J557" i="3"/>
  <c r="K556" i="3"/>
  <c r="J556" i="3"/>
  <c r="K553" i="3"/>
  <c r="J553" i="3"/>
  <c r="K552" i="3"/>
  <c r="J552" i="3"/>
  <c r="K551" i="3"/>
  <c r="J551" i="3"/>
  <c r="K550" i="3"/>
  <c r="J550" i="3"/>
  <c r="K549" i="3"/>
  <c r="J549" i="3"/>
  <c r="K548" i="3"/>
  <c r="J548" i="3"/>
  <c r="K547" i="3"/>
  <c r="J547" i="3"/>
  <c r="K546" i="3"/>
  <c r="J546" i="3"/>
  <c r="K545" i="3"/>
  <c r="J545" i="3"/>
  <c r="K544" i="3"/>
  <c r="J544" i="3"/>
  <c r="K543" i="3"/>
  <c r="J543" i="3"/>
  <c r="K542" i="3"/>
  <c r="J542" i="3"/>
  <c r="K541" i="3"/>
  <c r="J541" i="3"/>
  <c r="K540" i="3"/>
  <c r="J540" i="3"/>
  <c r="K539" i="3"/>
  <c r="J539" i="3"/>
  <c r="K536" i="3"/>
  <c r="J536" i="3"/>
  <c r="K535" i="3"/>
  <c r="J535" i="3"/>
  <c r="K534" i="3"/>
  <c r="J534" i="3"/>
  <c r="K533" i="3"/>
  <c r="J533" i="3"/>
  <c r="K532" i="3"/>
  <c r="J532" i="3"/>
  <c r="K531" i="3"/>
  <c r="J531" i="3"/>
  <c r="K530" i="3"/>
  <c r="J530" i="3"/>
  <c r="K529" i="3"/>
  <c r="J529" i="3"/>
  <c r="K528" i="3"/>
  <c r="J528" i="3"/>
  <c r="K527" i="3"/>
  <c r="J527" i="3"/>
  <c r="K526" i="3"/>
  <c r="J526" i="3"/>
  <c r="K525" i="3"/>
  <c r="J525" i="3"/>
  <c r="K524" i="3"/>
  <c r="J524" i="3"/>
  <c r="K523" i="3"/>
  <c r="J523" i="3"/>
  <c r="K522" i="3"/>
  <c r="J522" i="3"/>
  <c r="K519" i="3"/>
  <c r="J519" i="3"/>
  <c r="K518" i="3"/>
  <c r="J518" i="3"/>
  <c r="K517" i="3"/>
  <c r="J517" i="3"/>
  <c r="K516" i="3"/>
  <c r="J516" i="3"/>
  <c r="K515" i="3"/>
  <c r="J515" i="3"/>
  <c r="K514" i="3"/>
  <c r="J514" i="3"/>
  <c r="K513" i="3"/>
  <c r="J513" i="3"/>
  <c r="K512" i="3"/>
  <c r="J512" i="3"/>
  <c r="K511" i="3"/>
  <c r="J511" i="3"/>
  <c r="K510" i="3"/>
  <c r="J510" i="3"/>
  <c r="K509" i="3"/>
  <c r="J509" i="3"/>
  <c r="K508" i="3"/>
  <c r="J508" i="3"/>
  <c r="K507" i="3"/>
  <c r="J507" i="3"/>
  <c r="K506" i="3"/>
  <c r="J506" i="3"/>
  <c r="K505" i="3"/>
  <c r="J505" i="3"/>
  <c r="K502" i="3"/>
  <c r="J502" i="3"/>
  <c r="K501" i="3"/>
  <c r="J501" i="3"/>
  <c r="K500" i="3"/>
  <c r="J500" i="3"/>
  <c r="K499" i="3"/>
  <c r="J499" i="3"/>
  <c r="K498" i="3"/>
  <c r="J498" i="3"/>
  <c r="K497" i="3"/>
  <c r="J497" i="3"/>
  <c r="K496" i="3"/>
  <c r="J496" i="3"/>
  <c r="K495" i="3"/>
  <c r="J495" i="3"/>
  <c r="K494" i="3"/>
  <c r="J494" i="3"/>
  <c r="K493" i="3"/>
  <c r="J493" i="3"/>
  <c r="K492" i="3"/>
  <c r="J492" i="3"/>
  <c r="K491" i="3"/>
  <c r="J491" i="3"/>
  <c r="K490" i="3"/>
  <c r="J490" i="3"/>
  <c r="K489" i="3"/>
  <c r="J489" i="3"/>
  <c r="K488" i="3"/>
  <c r="J488" i="3"/>
  <c r="K486" i="3"/>
  <c r="J486" i="3"/>
  <c r="K485" i="3"/>
  <c r="J485" i="3"/>
  <c r="K484" i="3"/>
  <c r="J484" i="3"/>
  <c r="K483" i="3"/>
  <c r="J483" i="3"/>
  <c r="K482" i="3"/>
  <c r="J482" i="3"/>
  <c r="K481" i="3"/>
  <c r="J481" i="3"/>
  <c r="K480" i="3"/>
  <c r="J480" i="3"/>
  <c r="K479" i="3"/>
  <c r="J479" i="3"/>
  <c r="K478" i="3"/>
  <c r="J478" i="3"/>
  <c r="K477" i="3"/>
  <c r="J477" i="3"/>
  <c r="K476" i="3"/>
  <c r="J476" i="3"/>
  <c r="K475" i="3"/>
  <c r="J475" i="3"/>
  <c r="K474" i="3"/>
  <c r="J474" i="3"/>
  <c r="K473" i="3"/>
  <c r="J473" i="3"/>
  <c r="K472" i="3"/>
  <c r="J472" i="3"/>
  <c r="K469" i="3"/>
  <c r="J469" i="3"/>
  <c r="K468" i="3"/>
  <c r="J468" i="3"/>
  <c r="K467" i="3"/>
  <c r="J467" i="3"/>
  <c r="K466" i="3"/>
  <c r="J466" i="3"/>
  <c r="K465" i="3"/>
  <c r="J465" i="3"/>
  <c r="K464" i="3"/>
  <c r="J464" i="3"/>
  <c r="K463" i="3"/>
  <c r="J463" i="3"/>
  <c r="K462" i="3"/>
  <c r="J462" i="3"/>
  <c r="K461" i="3"/>
  <c r="J461" i="3"/>
  <c r="K460" i="3"/>
  <c r="J460" i="3"/>
  <c r="K459" i="3"/>
  <c r="J459" i="3"/>
  <c r="K458" i="3"/>
  <c r="J458" i="3"/>
  <c r="K457" i="3"/>
  <c r="J457" i="3"/>
  <c r="K456" i="3"/>
  <c r="J456" i="3"/>
  <c r="K455" i="3"/>
  <c r="J455" i="3"/>
  <c r="K453" i="3"/>
  <c r="J453" i="3"/>
  <c r="K452" i="3"/>
  <c r="J452" i="3"/>
  <c r="K451" i="3"/>
  <c r="J451" i="3"/>
  <c r="K450" i="3"/>
  <c r="J450" i="3"/>
  <c r="K449" i="3"/>
  <c r="J449" i="3"/>
  <c r="K448" i="3"/>
  <c r="J448" i="3"/>
  <c r="K447" i="3"/>
  <c r="J447" i="3"/>
  <c r="K446" i="3"/>
  <c r="J446" i="3"/>
  <c r="K445" i="3"/>
  <c r="J445" i="3"/>
  <c r="K444" i="3"/>
  <c r="J444" i="3"/>
  <c r="K443" i="3"/>
  <c r="J443" i="3"/>
  <c r="K442" i="3"/>
  <c r="J442" i="3"/>
  <c r="K441" i="3"/>
  <c r="J441" i="3"/>
  <c r="K440" i="3"/>
  <c r="J440" i="3"/>
  <c r="K439" i="3"/>
  <c r="J439" i="3"/>
  <c r="K437" i="3"/>
  <c r="J437" i="3"/>
  <c r="K436" i="3"/>
  <c r="J436" i="3"/>
  <c r="K435" i="3"/>
  <c r="J435" i="3"/>
  <c r="K434" i="3"/>
  <c r="J434" i="3"/>
  <c r="K433" i="3"/>
  <c r="J433" i="3"/>
  <c r="K432" i="3"/>
  <c r="J432" i="3"/>
  <c r="K431" i="3"/>
  <c r="J431" i="3"/>
  <c r="K430" i="3"/>
  <c r="J430" i="3"/>
  <c r="K429" i="3"/>
  <c r="J429" i="3"/>
  <c r="K428" i="3"/>
  <c r="J428" i="3"/>
  <c r="K427" i="3"/>
  <c r="J427" i="3"/>
  <c r="K426" i="3"/>
  <c r="J426" i="3"/>
  <c r="K425" i="3"/>
  <c r="J425" i="3"/>
  <c r="K424" i="3"/>
  <c r="J424" i="3"/>
  <c r="K423" i="3"/>
  <c r="J423" i="3"/>
  <c r="K421" i="3"/>
  <c r="J421" i="3"/>
  <c r="K420" i="3"/>
  <c r="J420" i="3"/>
  <c r="K419" i="3"/>
  <c r="J419" i="3"/>
  <c r="K418" i="3"/>
  <c r="J418" i="3"/>
  <c r="K417" i="3"/>
  <c r="J417" i="3"/>
  <c r="K416" i="3"/>
  <c r="J416" i="3"/>
  <c r="K415" i="3"/>
  <c r="J415" i="3"/>
  <c r="K414" i="3"/>
  <c r="J414" i="3"/>
  <c r="K413" i="3"/>
  <c r="J413" i="3"/>
  <c r="K412" i="3"/>
  <c r="J412" i="3"/>
  <c r="K411" i="3"/>
  <c r="J411" i="3"/>
  <c r="K410" i="3"/>
  <c r="J410" i="3"/>
  <c r="K409" i="3"/>
  <c r="J409" i="3"/>
  <c r="K408" i="3"/>
  <c r="J408" i="3"/>
  <c r="K407" i="3"/>
  <c r="J407" i="3"/>
  <c r="K405" i="3"/>
  <c r="J405" i="3"/>
  <c r="K404" i="3"/>
  <c r="J404" i="3"/>
  <c r="K403" i="3"/>
  <c r="J403" i="3"/>
  <c r="K402" i="3"/>
  <c r="J402" i="3"/>
  <c r="K401" i="3"/>
  <c r="J401" i="3"/>
  <c r="K400" i="3"/>
  <c r="J400" i="3"/>
  <c r="K399" i="3"/>
  <c r="J399" i="3"/>
  <c r="K398" i="3"/>
  <c r="J398" i="3"/>
  <c r="K397" i="3"/>
  <c r="J397" i="3"/>
  <c r="K396" i="3"/>
  <c r="J396" i="3"/>
  <c r="K395" i="3"/>
  <c r="J395" i="3"/>
  <c r="K394" i="3"/>
  <c r="J394" i="3"/>
  <c r="K393" i="3"/>
  <c r="J393" i="3"/>
  <c r="K392" i="3"/>
  <c r="J392" i="3"/>
  <c r="K391" i="3"/>
  <c r="J391" i="3"/>
  <c r="K389" i="3"/>
  <c r="J389" i="3"/>
  <c r="K388" i="3"/>
  <c r="J388" i="3"/>
  <c r="K387" i="3"/>
  <c r="J387" i="3"/>
  <c r="K386" i="3"/>
  <c r="J386" i="3"/>
  <c r="K385" i="3"/>
  <c r="J385" i="3"/>
  <c r="K384" i="3"/>
  <c r="J384" i="3"/>
  <c r="K383" i="3"/>
  <c r="J383" i="3"/>
  <c r="K382" i="3"/>
  <c r="J382" i="3"/>
  <c r="K381" i="3"/>
  <c r="J381" i="3"/>
  <c r="K380" i="3"/>
  <c r="J380" i="3"/>
  <c r="K379" i="3"/>
  <c r="J379" i="3"/>
  <c r="K378" i="3"/>
  <c r="J378" i="3"/>
  <c r="K377" i="3"/>
  <c r="J377" i="3"/>
  <c r="K376" i="3"/>
  <c r="J376" i="3"/>
  <c r="K375" i="3"/>
  <c r="J375" i="3"/>
  <c r="K373" i="3"/>
  <c r="J373" i="3"/>
  <c r="K372" i="3"/>
  <c r="J372" i="3"/>
  <c r="K371" i="3"/>
  <c r="J371" i="3"/>
  <c r="K370" i="3"/>
  <c r="J370" i="3"/>
  <c r="K369" i="3"/>
  <c r="J369" i="3"/>
  <c r="K368" i="3"/>
  <c r="J368" i="3"/>
  <c r="K367" i="3"/>
  <c r="J367" i="3"/>
  <c r="K366" i="3"/>
  <c r="J366" i="3"/>
  <c r="K365" i="3"/>
  <c r="J365" i="3"/>
  <c r="K364" i="3"/>
  <c r="J364" i="3"/>
  <c r="K363" i="3"/>
  <c r="J363" i="3"/>
  <c r="K362" i="3"/>
  <c r="J362" i="3"/>
  <c r="K361" i="3"/>
  <c r="J361" i="3"/>
  <c r="K360" i="3"/>
  <c r="J360" i="3"/>
  <c r="K359" i="3"/>
  <c r="J359" i="3"/>
  <c r="K357" i="3"/>
  <c r="J357" i="3"/>
  <c r="K356" i="3"/>
  <c r="J356" i="3"/>
  <c r="K355" i="3"/>
  <c r="J355" i="3"/>
  <c r="K354" i="3"/>
  <c r="J354" i="3"/>
  <c r="K353" i="3"/>
  <c r="J353" i="3"/>
  <c r="K352" i="3"/>
  <c r="J352" i="3"/>
  <c r="K351" i="3"/>
  <c r="J351" i="3"/>
  <c r="K350" i="3"/>
  <c r="J350" i="3"/>
  <c r="K349" i="3"/>
  <c r="J349" i="3"/>
  <c r="K348" i="3"/>
  <c r="J348" i="3"/>
  <c r="K347" i="3"/>
  <c r="J347" i="3"/>
  <c r="K346" i="3"/>
  <c r="J346" i="3"/>
  <c r="K345" i="3"/>
  <c r="J345" i="3"/>
  <c r="K344" i="3"/>
  <c r="J344" i="3"/>
  <c r="K343" i="3"/>
  <c r="J343" i="3"/>
  <c r="K339" i="3"/>
  <c r="J339" i="3"/>
  <c r="K338" i="3"/>
  <c r="J338" i="3"/>
  <c r="K337" i="3"/>
  <c r="J337" i="3"/>
  <c r="K336" i="3"/>
  <c r="J336" i="3"/>
  <c r="K335" i="3"/>
  <c r="J335" i="3"/>
  <c r="K334" i="3"/>
  <c r="J334" i="3"/>
  <c r="K333" i="3"/>
  <c r="J333" i="3"/>
  <c r="K332" i="3"/>
  <c r="J332" i="3"/>
  <c r="K331" i="3"/>
  <c r="J331" i="3"/>
  <c r="K330" i="3"/>
  <c r="J330" i="3"/>
  <c r="K329" i="3"/>
  <c r="J329" i="3"/>
  <c r="K328" i="3"/>
  <c r="J328" i="3"/>
  <c r="K327" i="3"/>
  <c r="J327" i="3"/>
  <c r="K326" i="3"/>
  <c r="J326" i="3"/>
  <c r="K325" i="3"/>
  <c r="J325" i="3"/>
  <c r="K322" i="3"/>
  <c r="J322" i="3"/>
  <c r="K321" i="3"/>
  <c r="J321" i="3"/>
  <c r="K320" i="3"/>
  <c r="J320" i="3"/>
  <c r="K319" i="3"/>
  <c r="J319" i="3"/>
  <c r="K318" i="3"/>
  <c r="J318" i="3"/>
  <c r="K317" i="3"/>
  <c r="J317" i="3"/>
  <c r="K316" i="3"/>
  <c r="J316" i="3"/>
  <c r="K315" i="3"/>
  <c r="J315" i="3"/>
  <c r="K314" i="3"/>
  <c r="J314" i="3"/>
  <c r="K313" i="3"/>
  <c r="J313" i="3"/>
  <c r="K312" i="3"/>
  <c r="J312" i="3"/>
  <c r="K311" i="3"/>
  <c r="J311" i="3"/>
  <c r="K310" i="3"/>
  <c r="J310" i="3"/>
  <c r="K309" i="3"/>
  <c r="J309" i="3"/>
  <c r="K308" i="3"/>
  <c r="J308" i="3"/>
  <c r="K305" i="3"/>
  <c r="J305" i="3"/>
  <c r="K304" i="3"/>
  <c r="J304" i="3"/>
  <c r="K303" i="3"/>
  <c r="J303" i="3"/>
  <c r="K302" i="3"/>
  <c r="J302" i="3"/>
  <c r="K301" i="3"/>
  <c r="J301" i="3"/>
  <c r="K300" i="3"/>
  <c r="J300" i="3"/>
  <c r="K299" i="3"/>
  <c r="J299" i="3"/>
  <c r="K298" i="3"/>
  <c r="J298" i="3"/>
  <c r="K297" i="3"/>
  <c r="J297" i="3"/>
  <c r="K296" i="3"/>
  <c r="J296" i="3"/>
  <c r="K295" i="3"/>
  <c r="J295" i="3"/>
  <c r="K294" i="3"/>
  <c r="J294" i="3"/>
  <c r="K293" i="3"/>
  <c r="J293" i="3"/>
  <c r="K292" i="3"/>
  <c r="J292" i="3"/>
  <c r="K291" i="3"/>
  <c r="J291" i="3"/>
  <c r="K288" i="3"/>
  <c r="J288" i="3"/>
  <c r="K287" i="3"/>
  <c r="J287" i="3"/>
  <c r="K286" i="3"/>
  <c r="J286" i="3"/>
  <c r="K285" i="3"/>
  <c r="J285" i="3"/>
  <c r="K284" i="3"/>
  <c r="J284" i="3"/>
  <c r="K283" i="3"/>
  <c r="J283" i="3"/>
  <c r="K282" i="3"/>
  <c r="J282" i="3"/>
  <c r="K281" i="3"/>
  <c r="J281" i="3"/>
  <c r="K280" i="3"/>
  <c r="J280" i="3"/>
  <c r="K279" i="3"/>
  <c r="J279" i="3"/>
  <c r="K278" i="3"/>
  <c r="J278" i="3"/>
  <c r="K277" i="3"/>
  <c r="J277" i="3"/>
  <c r="K276" i="3"/>
  <c r="J276" i="3"/>
  <c r="K275" i="3"/>
  <c r="J275" i="3"/>
  <c r="K274" i="3"/>
  <c r="J274" i="3"/>
  <c r="K271" i="3"/>
  <c r="J271" i="3"/>
  <c r="K270" i="3"/>
  <c r="J270" i="3"/>
  <c r="K269" i="3"/>
  <c r="J269" i="3"/>
  <c r="K268" i="3"/>
  <c r="J268" i="3"/>
  <c r="K267" i="3"/>
  <c r="J267" i="3"/>
  <c r="K266" i="3"/>
  <c r="J266" i="3"/>
  <c r="K265" i="3"/>
  <c r="J265" i="3"/>
  <c r="K264" i="3"/>
  <c r="J264" i="3"/>
  <c r="K263" i="3"/>
  <c r="J263" i="3"/>
  <c r="K262" i="3"/>
  <c r="J262" i="3"/>
  <c r="K261" i="3"/>
  <c r="J261" i="3"/>
  <c r="K260" i="3"/>
  <c r="J260" i="3"/>
  <c r="K259" i="3"/>
  <c r="J259" i="3"/>
  <c r="K258" i="3"/>
  <c r="J258" i="3"/>
  <c r="K257" i="3"/>
  <c r="J257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K228" i="3"/>
  <c r="J228" i="3"/>
  <c r="K227" i="3"/>
  <c r="J227" i="3"/>
  <c r="K226" i="3"/>
  <c r="J226" i="3"/>
  <c r="K225" i="3"/>
  <c r="J225" i="3"/>
  <c r="K224" i="3"/>
  <c r="J224" i="3"/>
  <c r="K223" i="3"/>
  <c r="J223" i="3"/>
  <c r="K220" i="3"/>
  <c r="J220" i="3"/>
  <c r="K219" i="3"/>
  <c r="J219" i="3"/>
  <c r="K218" i="3"/>
  <c r="J218" i="3"/>
  <c r="K217" i="3"/>
  <c r="J217" i="3"/>
  <c r="K216" i="3"/>
  <c r="J216" i="3"/>
  <c r="K215" i="3"/>
  <c r="J215" i="3"/>
  <c r="K214" i="3"/>
  <c r="J214" i="3"/>
  <c r="K213" i="3"/>
  <c r="J213" i="3"/>
  <c r="K212" i="3"/>
  <c r="J212" i="3"/>
  <c r="K211" i="3"/>
  <c r="J211" i="3"/>
  <c r="K210" i="3"/>
  <c r="J210" i="3"/>
  <c r="K209" i="3"/>
  <c r="J209" i="3"/>
  <c r="K208" i="3"/>
  <c r="J208" i="3"/>
  <c r="K207" i="3"/>
  <c r="J207" i="3"/>
  <c r="K206" i="3"/>
  <c r="J206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K197" i="3"/>
  <c r="J197" i="3"/>
  <c r="K196" i="3"/>
  <c r="J196" i="3"/>
  <c r="K195" i="3"/>
  <c r="J195" i="3"/>
  <c r="K194" i="3"/>
  <c r="J194" i="3"/>
  <c r="K193" i="3"/>
  <c r="J193" i="3"/>
  <c r="K192" i="3"/>
  <c r="J192" i="3"/>
  <c r="K191" i="3"/>
  <c r="J191" i="3"/>
  <c r="K190" i="3"/>
  <c r="J190" i="3"/>
  <c r="K189" i="3"/>
  <c r="J189" i="3"/>
  <c r="K186" i="3"/>
  <c r="J186" i="3"/>
  <c r="K185" i="3"/>
  <c r="J185" i="3"/>
  <c r="K184" i="3"/>
  <c r="J184" i="3"/>
  <c r="K183" i="3"/>
  <c r="J183" i="3"/>
  <c r="K182" i="3"/>
  <c r="J182" i="3"/>
  <c r="K181" i="3"/>
  <c r="J181" i="3"/>
  <c r="K180" i="3"/>
  <c r="J180" i="3"/>
  <c r="K179" i="3"/>
  <c r="J179" i="3"/>
  <c r="K178" i="3"/>
  <c r="J178" i="3"/>
  <c r="K177" i="3"/>
  <c r="J177" i="3"/>
  <c r="K176" i="3"/>
  <c r="J176" i="3"/>
  <c r="K175" i="3"/>
  <c r="J175" i="3"/>
  <c r="K174" i="3"/>
  <c r="J174" i="3"/>
  <c r="K173" i="3"/>
  <c r="J173" i="3"/>
  <c r="K172" i="3"/>
  <c r="J172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42" i="3"/>
  <c r="J142" i="3"/>
  <c r="K141" i="3"/>
  <c r="J141" i="3"/>
  <c r="K140" i="3"/>
  <c r="J140" i="3"/>
  <c r="K139" i="3"/>
  <c r="J139" i="3"/>
  <c r="K138" i="3"/>
  <c r="J138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7" i="3"/>
  <c r="J87" i="3"/>
  <c r="K86" i="3"/>
  <c r="J86" i="3"/>
  <c r="K85" i="3"/>
  <c r="J85" i="3"/>
  <c r="K84" i="3"/>
  <c r="J84" i="3"/>
  <c r="K83" i="3"/>
  <c r="J83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38" i="2"/>
  <c r="I38" i="2"/>
  <c r="K37" i="2"/>
  <c r="I37" i="2"/>
  <c r="K36" i="2"/>
  <c r="I36" i="2"/>
  <c r="K35" i="2"/>
  <c r="I35" i="2"/>
  <c r="K34" i="2"/>
  <c r="I34" i="2"/>
  <c r="K33" i="2"/>
  <c r="I33" i="2"/>
  <c r="K32" i="2"/>
  <c r="I32" i="2"/>
  <c r="K31" i="2"/>
  <c r="I31" i="2"/>
  <c r="K30" i="2"/>
  <c r="I30" i="2"/>
  <c r="K29" i="2"/>
  <c r="I29" i="2"/>
  <c r="K28" i="2"/>
  <c r="I28" i="2"/>
  <c r="K27" i="2"/>
  <c r="I27" i="2"/>
  <c r="K26" i="2"/>
  <c r="I26" i="2"/>
  <c r="K25" i="2"/>
  <c r="I25" i="2"/>
  <c r="K24" i="2"/>
  <c r="I24" i="2"/>
  <c r="K21" i="2"/>
  <c r="I21" i="2"/>
  <c r="K20" i="2"/>
  <c r="I20" i="2"/>
  <c r="K19" i="2"/>
  <c r="I19" i="2"/>
  <c r="K18" i="2"/>
  <c r="I18" i="2"/>
  <c r="K17" i="2"/>
  <c r="I17" i="2"/>
  <c r="K16" i="2"/>
  <c r="I16" i="2"/>
  <c r="K15" i="2"/>
  <c r="I15" i="2"/>
  <c r="K14" i="2"/>
  <c r="I14" i="2"/>
  <c r="K13" i="2"/>
  <c r="I13" i="2"/>
  <c r="K12" i="2"/>
  <c r="I12" i="2"/>
  <c r="K11" i="2"/>
  <c r="I11" i="2"/>
  <c r="K10" i="2"/>
  <c r="I10" i="2"/>
  <c r="K9" i="2"/>
  <c r="I9" i="2"/>
  <c r="K8" i="2"/>
  <c r="I8" i="2"/>
  <c r="K7" i="2"/>
  <c r="I7" i="2"/>
  <c r="A22" i="1"/>
  <c r="F22" i="1" s="1"/>
  <c r="A21" i="1"/>
  <c r="F21" i="1" s="1"/>
  <c r="A20" i="1"/>
  <c r="F20" i="1" s="1"/>
  <c r="A19" i="1"/>
  <c r="F19" i="1" s="1"/>
  <c r="A18" i="1"/>
  <c r="F18" i="1" s="1"/>
  <c r="A17" i="1"/>
  <c r="F17" i="1" s="1"/>
  <c r="A16" i="1"/>
  <c r="B16" i="1" s="1"/>
  <c r="A15" i="1"/>
  <c r="B15" i="1" s="1"/>
  <c r="A14" i="1"/>
  <c r="B14" i="1" s="1"/>
  <c r="A13" i="1"/>
  <c r="F13" i="1" s="1"/>
  <c r="A12" i="1"/>
  <c r="F12" i="1" s="1"/>
  <c r="A11" i="1"/>
  <c r="F11" i="1" s="1"/>
  <c r="A10" i="1"/>
  <c r="F10" i="1" s="1"/>
  <c r="A9" i="1"/>
  <c r="E9" i="1" s="1"/>
  <c r="A8" i="1"/>
  <c r="B7" i="1"/>
  <c r="E14" i="1" l="1"/>
  <c r="F14" i="1"/>
  <c r="B19" i="1"/>
  <c r="E8" i="1"/>
  <c r="F8" i="1"/>
  <c r="B8" i="1" s="1"/>
  <c r="E15" i="1"/>
  <c r="F15" i="1"/>
  <c r="E16" i="1"/>
  <c r="F9" i="1"/>
  <c r="B13" i="1"/>
  <c r="F16" i="1"/>
  <c r="B20" i="1"/>
  <c r="E20" i="1"/>
  <c r="B12" i="1"/>
  <c r="E12" i="1"/>
  <c r="B9" i="1"/>
  <c r="E13" i="1"/>
  <c r="B10" i="1"/>
  <c r="B17" i="1"/>
  <c r="E10" i="1"/>
  <c r="E17" i="1"/>
  <c r="B21" i="1"/>
  <c r="E21" i="1"/>
  <c r="B11" i="1"/>
  <c r="B18" i="1"/>
  <c r="E11" i="1"/>
  <c r="E18" i="1"/>
  <c r="B22" i="1"/>
  <c r="E22" i="1"/>
  <c r="E19" i="1"/>
</calcChain>
</file>

<file path=xl/sharedStrings.xml><?xml version="1.0" encoding="utf-8"?>
<sst xmlns="http://schemas.openxmlformats.org/spreadsheetml/2006/main" count="2973" uniqueCount="170">
  <si>
    <t>New Mexico Clean Transportation Fuel Program - Fuel Credit and Deficit Estimator</t>
  </si>
  <si>
    <t>Only yellow cells are for manual inputs.</t>
  </si>
  <si>
    <t>Estimate type</t>
  </si>
  <si>
    <t>Fuel / pathway</t>
  </si>
  <si>
    <t>Year listing</t>
  </si>
  <si>
    <t>Which year?</t>
  </si>
  <si>
    <t>Quantity entry</t>
  </si>
  <si>
    <t>Manual quantity</t>
  </si>
  <si>
    <t>Credit</t>
  </si>
  <si>
    <t>Liquid Hydrogen via Electrolysis Using Renewable Electricity (NMHYL006) - Fuel Cell Forklift</t>
  </si>
  <si>
    <t>Single year</t>
  </si>
  <si>
    <t>Default</t>
  </si>
  <si>
    <t>Results</t>
  </si>
  <si>
    <t>Unit</t>
  </si>
  <si>
    <t>Quantity used</t>
  </si>
  <si>
    <t>New Mexico Clean Transportation Fuel Program - Deficit Estimator</t>
  </si>
  <si>
    <t>Name of fuel</t>
  </si>
  <si>
    <t>Year</t>
  </si>
  <si>
    <t>Standard</t>
  </si>
  <si>
    <t>Carbon intensity</t>
  </si>
  <si>
    <t>Default number</t>
  </si>
  <si>
    <t>Units</t>
  </si>
  <si>
    <t>Energy density</t>
  </si>
  <si>
    <t>Number of deficits</t>
  </si>
  <si>
    <t>(gCO2e/MJ)</t>
  </si>
  <si>
    <t>(MJ/unit)</t>
  </si>
  <si>
    <t>Clear Gasoline (NMGAS001 or applicable NM pathway)</t>
  </si>
  <si>
    <t>gallons</t>
  </si>
  <si>
    <t>2040 and subsequent years</t>
  </si>
  <si>
    <t>Clear Diesel (NMULSD001 or applicable NM pathway)</t>
  </si>
  <si>
    <t>Directions</t>
  </si>
  <si>
    <t>Use this sheet for the default clear gasoline and clear diesel deficit pathways from CTFP  rule-listed Table 4.</t>
  </si>
  <si>
    <t>Column D uses the annual gasoline or diesel standard.</t>
  </si>
  <si>
    <t>Column I calculates deficits in metric tons CO2e as ROUND((CI - Standard) x Quantity x Energy Density / 1,000,000, 0).</t>
  </si>
  <si>
    <t>New Mexico Clean Transportation Fuel Program - Credit Estimator</t>
  </si>
  <si>
    <t>Name of fuel / application</t>
  </si>
  <si>
    <t>Energy economy ratio</t>
  </si>
  <si>
    <t>Credits / deficits</t>
  </si>
  <si>
    <t>(dimensionless)</t>
  </si>
  <si>
    <t>Ethanol / Renewable Naphtha</t>
  </si>
  <si>
    <t>Denatured Fuel Corn-Based Ethanol (NMETOH001) - Gasoline Substitute Application</t>
  </si>
  <si>
    <t>Denatured Fuel Sorghum-Based Ethanol (NMETOH002) - Gasoline Substitute Application</t>
  </si>
  <si>
    <t>Renewable Naphtha Derived from Any Non-Palm Virgin Plant Oil (NMRN001) - Gasoline Substitute Application</t>
  </si>
  <si>
    <t>Renewable Naphtha Derived from Animal Fat or Waste Oil Feedstock (NMRN002) - Gasoline Substitute Application</t>
  </si>
  <si>
    <t>Biodiesel / Renewable Diesel</t>
  </si>
  <si>
    <t>Biodiesel Derived from Any Non-Palm Virgin Plant Oil (NMBD001) - Diesel Substitute Application</t>
  </si>
  <si>
    <t>Biodiesel Derived from Animal Fat or Waste Oil Feedstock (NMBD002) - Diesel Substitute Application</t>
  </si>
  <si>
    <t>Renewable Diesel Derived from Any Non-Palm Virgin Plant Oil (NMRD001) - Diesel Substitute Application</t>
  </si>
  <si>
    <t>Renewable Diesel Derived from Animal Fat or Waste Oil Feedstock (NMRD002) - Diesel Substitute Application</t>
  </si>
  <si>
    <t>CNG</t>
  </si>
  <si>
    <t>North American Fossil CNG Delivered via Pipeline (NMCNG001) - Light/Medium-Duty ICE Vehicle</t>
  </si>
  <si>
    <t>therms</t>
  </si>
  <si>
    <t>Table 7 specifies compressed natural gas energy density as 105.50 MJ/therm.</t>
  </si>
  <si>
    <t>North American Fossil CNG Delivered via Pipeline (NMCNG001) - Heavy-Duty Compression-Ignition / Off-Road Application</t>
  </si>
  <si>
    <t>North American Fossil CNG Delivered via Pipeline (NMCNG001) - Heavy-Duty Spark-Ignition / Off-Road Application</t>
  </si>
  <si>
    <t>Biomethane from North American Livestock Manure without Avoided Methane (NMRCNG001) - Light/Medium-Duty ICE Vehicle</t>
  </si>
  <si>
    <t>Biomethane from North American Livestock Manure without Avoided Methane (NMRCNG001) - Heavy-Duty Compression-Ignition / Off-Road Application</t>
  </si>
  <si>
    <t>Biomethane from North American Livestock Manure without Avoided Methane (NMRCNG001) - Heavy-Duty Spark-Ignition / Off-Road Application</t>
  </si>
  <si>
    <t>Biomethane from North American Livestock Manure with Avoided Methane (NMRCNG002) - Light/Medium-Duty ICE Vehicle</t>
  </si>
  <si>
    <t>Biomethane from North American Livestock Manure with Avoided Methane (NMRCNG002) - Heavy-Duty Compression-Ignition / Off-Road Application</t>
  </si>
  <si>
    <t>Biomethane from North American Livestock Manure with Avoided Methane (NMRCNG002) - Heavy-Duty Spark-Ignition / Off-Road Application</t>
  </si>
  <si>
    <t>Biomethane from Landfill Gas or Wastewater Treatment (NMRCNG003) - Light/Medium-Duty ICE Vehicle</t>
  </si>
  <si>
    <t>Biomethane from Landfill Gas or Wastewater Treatment (NMRCNG003) - Heavy-Duty Compression-Ignition / Off-Road Application</t>
  </si>
  <si>
    <t>Biomethane from Landfill Gas or Wastewater Treatment (NMRCNG003) - Heavy-Duty Spark-Ignition / Off-Road Application</t>
  </si>
  <si>
    <t>LNG</t>
  </si>
  <si>
    <t>North American Fossil LNG (NMLNG001) - Heavy-Duty Compression-Ignition / Off-Road Application</t>
  </si>
  <si>
    <t>North American Fossil LNG (NMLNG001) - Heavy-Duty Spark-Ignition / Off-Road Application</t>
  </si>
  <si>
    <t>Biomethane LNG from North American Livestock Manure without Avoided Methane (NMRLNG001) - Heavy-Duty Compression-Ignition / Off-Road Application</t>
  </si>
  <si>
    <t>Biomethane LNG from North American Livestock Manure without Avoided Methane (NMRLNG001) - Heavy-Duty Spark-Ignition / Off-Road Application</t>
  </si>
  <si>
    <t>Biomethane LNG from North American Livestock Manure with Avoided Methane (NMRNLG002) - Heavy-Duty Compression-Ignition / Off-Road Application</t>
  </si>
  <si>
    <t>Biomethane LNG from North American Livestock Manure with Avoided Methane (NMRNLG002) - Heavy-Duty Spark-Ignition / Off-Road Application</t>
  </si>
  <si>
    <t>Biomethane LNG from Landfill Gas or Wastewater Treatment (NMLNG003) - Heavy-Duty Compression-Ignition / Off-Road Application</t>
  </si>
  <si>
    <t>Biomethane LNG from Landfill Gas or Wastewater Treatment (NMLNG003) - Heavy-Duty Spark-Ignition / Off-Road Application</t>
  </si>
  <si>
    <t>LPG</t>
  </si>
  <si>
    <t>North American Fossil LPG (NMLPG001) - Heavy-Duty Spark-Ignition / Off-Road Application</t>
  </si>
  <si>
    <t>North American Fossil LPG (NMLPG001) - Heavy-Duty Compression-Ignition / Off-Road Application</t>
  </si>
  <si>
    <t>Electricity</t>
  </si>
  <si>
    <t>Renewable Electricity (NMELEC001) - On-Road Light/Medium-Duty Battery EV or Plug-In Hybrid EV</t>
  </si>
  <si>
    <t>kilowatt hours</t>
  </si>
  <si>
    <t>NMELEC001 is a renewable electricity pathway with carbon intensity 0.0 gCO2e/MJ. EDU-specific electricity pathways are department-determined separately.</t>
  </si>
  <si>
    <t>Renewable Electricity (NMELEC001) - On-Road Electric Motorcycle</t>
  </si>
  <si>
    <t>Renewable Electricity (NMELEC001) - On-Road Heavy-Duty Battery EV or Plug-In Hybrid EV</t>
  </si>
  <si>
    <t>Renewable Electricity (NMELEC001) - Fixed Guideway Light Rail</t>
  </si>
  <si>
    <t>Renewable Electricity (NMELEC001) - Fixed Guideway Streetcar</t>
  </si>
  <si>
    <t>Renewable Electricity (NMELEC001) - Fixed Guideway Aerial Tram</t>
  </si>
  <si>
    <t>Renewable Electricity (NMELEC001) - Electric Forklift</t>
  </si>
  <si>
    <t>Renewable Electricity (NMELEC001) - Electric Transport Refrigeration Unit (eTRU)</t>
  </si>
  <si>
    <t>Renewable Electricity (NMELEC001) - Cargo Handling Equipment</t>
  </si>
  <si>
    <t>Renewable Electricity (NMELEC001) - Ground Support Equipment</t>
  </si>
  <si>
    <t>Hydrogen</t>
  </si>
  <si>
    <t>Gaseous Compressed Hydrogen via Central Steam Methane Reformation of Natural Gas (NMHYG001) - Light-Duty Fuel Cell Vehicle</t>
  </si>
  <si>
    <t>kilograms</t>
  </si>
  <si>
    <t>Gaseous Compressed Hydrogen via Central Steam Methane Reformation of Natural Gas (NMHYG001) - Heavy-Duty Fuel Cell Vehicle</t>
  </si>
  <si>
    <t>Gaseous Compressed Hydrogen via Central Steam Methane Reformation of Natural Gas (NMHYG001) - Fuel Cell Forklift</t>
  </si>
  <si>
    <t>Gaseous Compressed Hydrogen via Biomethane SMR from Livestock Manure without Avoided Methane (NMHYG002) - Light-Duty Fuel Cell Vehicle</t>
  </si>
  <si>
    <t>Gaseous Compressed Hydrogen via Biomethane SMR from Livestock Manure without Avoided Methane (NMHYG002) - Heavy-Duty Fuel Cell Vehicle</t>
  </si>
  <si>
    <t>Gaseous Compressed Hydrogen via Biomethane SMR from Livestock Manure without Avoided Methane (NMHYG002) - Fuel Cell Forklift</t>
  </si>
  <si>
    <t>Gaseous Compressed Hydrogen via Biomethane SMR from Livestock Manure with Avoided Methane (NMHYG003) - Light-Duty Fuel Cell Vehicle</t>
  </si>
  <si>
    <t>Gaseous Compressed Hydrogen via Biomethane SMR from Livestock Manure with Avoided Methane (NMHYG003) - Heavy-Duty Fuel Cell Vehicle</t>
  </si>
  <si>
    <t>Gaseous Compressed Hydrogen via Biomethane SMR from Livestock Manure with Avoided Methane (NMHYG003) - Fuel Cell Forklift</t>
  </si>
  <si>
    <t>Gaseous Compressed Hydrogen via Biomethane SMR from Landfill Gas or Wastewater Treatment (NMHYG004) - Light-Duty Fuel Cell Vehicle</t>
  </si>
  <si>
    <t>Gaseous Compressed Hydrogen via Biomethane SMR from Landfill Gas or Wastewater Treatment (NMHYG004) - Heavy-Duty Fuel Cell Vehicle</t>
  </si>
  <si>
    <t>Gaseous Compressed Hydrogen via Biomethane SMR from Landfill Gas or Wastewater Treatment (NMHYG004) - Fuel Cell Forklift</t>
  </si>
  <si>
    <t>Gaseous Compressed Hydrogen via Electrolysis Using Average Grid Electricity (NMHYG005) - Light-Duty Fuel Cell Vehicle</t>
  </si>
  <si>
    <t>Gaseous Compressed Hydrogen via Electrolysis Using Average Grid Electricity (NMHYG005) - Heavy-Duty Fuel Cell Vehicle</t>
  </si>
  <si>
    <t>Gaseous Compressed Hydrogen via Electrolysis Using Average Grid Electricity (NMHYG005) - Fuel Cell Forklift</t>
  </si>
  <si>
    <t>Gaseous Compressed Hydrogen via Electrolysis Using Renewable Electricity (NMHYG006) - Light-Duty Fuel Cell Vehicle</t>
  </si>
  <si>
    <t>Gaseous Compressed Hydrogen via Electrolysis Using Renewable Electricity (NMHYG006) - Heavy-Duty Fuel Cell Vehicle</t>
  </si>
  <si>
    <t>Gaseous Compressed Hydrogen via Electrolysis Using Renewable Electricity (NMHYG006) - Fuel Cell Forklift</t>
  </si>
  <si>
    <t>Liquid Hydrogen via Central Steam Methane Reformation of Natural Gas (NMHYL001) - Light-Duty Fuel Cell Vehicle</t>
  </si>
  <si>
    <t>Liquid Hydrogen via Central Steam Methane Reformation of Natural Gas (NMHYL001) - Heavy-Duty Fuel Cell Vehicle</t>
  </si>
  <si>
    <t>Liquid Hydrogen via Central Steam Methane Reformation of Natural Gas (NMHYL001) - Fuel Cell Forklift</t>
  </si>
  <si>
    <t>Liquid Hydrogen via Biomethane SMR from Livestock Manure (NMHYL002) - Light-Duty Fuel Cell Vehicle</t>
  </si>
  <si>
    <t>Liquid Hydrogen via Biomethane SMR from Livestock Manure (NMHYL002) - Heavy-Duty Fuel Cell Vehicle</t>
  </si>
  <si>
    <t>Liquid Hydrogen via Biomethane SMR from Livestock Manure (NMHYL002) - Fuel Cell Forklift</t>
  </si>
  <si>
    <t>Liquid Hydrogen via Biomethane SMR from Livestock Manure with Avoided Methane (NMHYL003) - Light-Duty Fuel Cell Vehicle</t>
  </si>
  <si>
    <t>Liquid Hydrogen via Biomethane SMR from Livestock Manure with Avoided Methane (NMHYL003) - Heavy-Duty Fuel Cell Vehicle</t>
  </si>
  <si>
    <t>Liquid Hydrogen via Biomethane SMR from Livestock Manure with Avoided Methane (NMHYL003) - Fuel Cell Forklift</t>
  </si>
  <si>
    <t>Liquid Hydrogen via Biomethane SMR from Landfill Gas or Wastewater Treatment (NMHYL004) - Light-Duty Fuel Cell Vehicle</t>
  </si>
  <si>
    <t>Liquid Hydrogen via Biomethane SMR from Landfill Gas or Wastewater Treatment (NMHYL004) - Heavy-Duty Fuel Cell Vehicle</t>
  </si>
  <si>
    <t>Liquid Hydrogen via Biomethane SMR from Landfill Gas or Wastewater Treatment (NMHYL004) - Fuel Cell Forklift</t>
  </si>
  <si>
    <t>Liquid Hydrogen via Electrolysis Using Average Grid Electricity (NMHYL005) - Light-Duty Fuel Cell Vehicle</t>
  </si>
  <si>
    <t>Liquid Hydrogen via Electrolysis Using Average Grid Electricity (NMHYL005) - Heavy-Duty Fuel Cell Vehicle</t>
  </si>
  <si>
    <t>Liquid Hydrogen via Electrolysis Using Average Grid Electricity (NMHYL005) - Fuel Cell Forklift</t>
  </si>
  <si>
    <t>Liquid Hydrogen via Electrolysis Using Renewable Electricity (NMHYL006) - Light-Duty Fuel Cell Vehicle</t>
  </si>
  <si>
    <t>Liquid Hydrogen via Electrolysis Using Renewable Electricity (NMHYL006) - Heavy-Duty Fuel Cell Vehicle</t>
  </si>
  <si>
    <t>New Mexico CTFP Fuel Pathway Catalog</t>
  </si>
  <si>
    <t>This sheet lists the modeled fuel pathways and applications available in the Calculator. Hidden columns A:C supply dropdowns and year lists.</t>
  </si>
  <si>
    <t>Type</t>
  </si>
  <si>
    <t>Pathway code</t>
  </si>
  <si>
    <t>Fuel / application label</t>
  </si>
  <si>
    <t>CI (gCO2e/MJ)</t>
  </si>
  <si>
    <t>EER</t>
  </si>
  <si>
    <t>Energy density (MJ/unit)</t>
  </si>
  <si>
    <t>Deficit</t>
  </si>
  <si>
    <t>NMGAS001</t>
  </si>
  <si>
    <t>-</t>
  </si>
  <si>
    <t>NMULSD001</t>
  </si>
  <si>
    <t>Credit / deficit</t>
  </si>
  <si>
    <t>NMETOH001</t>
  </si>
  <si>
    <t>NMETOH002</t>
  </si>
  <si>
    <t>NMRN001</t>
  </si>
  <si>
    <t>NMRN002</t>
  </si>
  <si>
    <t>NMBD001</t>
  </si>
  <si>
    <t>NMBD002</t>
  </si>
  <si>
    <t>NMRD001</t>
  </si>
  <si>
    <t>NMRD002</t>
  </si>
  <si>
    <t>NMCNG001</t>
  </si>
  <si>
    <t>NMRCNG001</t>
  </si>
  <si>
    <t>NMRCNG002</t>
  </si>
  <si>
    <t>NMRCNG003</t>
  </si>
  <si>
    <t>NMLNG001</t>
  </si>
  <si>
    <t>NMRLNG001</t>
  </si>
  <si>
    <t>NMRNLG002</t>
  </si>
  <si>
    <t>NMLNG003</t>
  </si>
  <si>
    <t>NMLPG001</t>
  </si>
  <si>
    <t>NMELEC001</t>
  </si>
  <si>
    <t>NMHYG001</t>
  </si>
  <si>
    <t>NMHYG002</t>
  </si>
  <si>
    <t>NMHYG003</t>
  </si>
  <si>
    <t>NMHYG004</t>
  </si>
  <si>
    <t>NMHYG005</t>
  </si>
  <si>
    <t>NMHYG006</t>
  </si>
  <si>
    <t>NMHYL001</t>
  </si>
  <si>
    <t>NMHYL002</t>
  </si>
  <si>
    <t>NMHYL003</t>
  </si>
  <si>
    <t>NMHYL004</t>
  </si>
  <si>
    <t>NMHYL005</t>
  </si>
  <si>
    <t>NMHYL006</t>
  </si>
  <si>
    <t>This workbook models the rule-listed Table 4 and Table 5 pathway-coded examples together with applicable Table 8 applications. Renewable electricity under NMELEC001 is the zero-carbon renewable-electricity pathway in Table 4. EDU-specific electricity pathways are determined separately by the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</si>
</sst>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0"/>
      <color rgb="FFFFFFFF"/>
      <name val="Calibri"/>
    </font>
    <font>
      <b/>
      <sz val="10"/>
      <name val="Calibri"/>
    </font>
    <font>
      <sz val="10"/>
      <name val="Calibri"/>
    </font>
    <font>
      <i/>
      <sz val="10"/>
      <name val="Calibri"/>
    </font>
    <font>
      <b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EAF4FB"/>
      </patternFill>
    </fill>
    <fill>
      <patternFill patternType="solid">
        <fgColor rgb="FFEDE7F6"/>
      </patternFill>
    </fill>
    <fill>
      <patternFill patternType="solid">
        <fgColor rgb="FFFCE4EC"/>
      </patternFill>
    </fill>
    <fill>
      <patternFill patternType="solid">
        <fgColor rgb="FFE0F7FA"/>
      </patternFill>
    </fill>
    <fill>
      <patternFill patternType="solid">
        <fgColor rgb="FFFFF3E0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0" fillId="0" borderId="0" xfId="0" applyNumberFormat="1"/>
    <xf numFmtId="3" fontId="0" fillId="0" borderId="0" xfId="0" applyNumberFormat="1"/>
    <xf numFmtId="0" fontId="4" fillId="5" borderId="1" xfId="0" applyFont="1" applyFill="1" applyBorder="1" applyAlignment="1">
      <alignment vertical="center" wrapText="1"/>
    </xf>
    <xf numFmtId="2" fontId="4" fillId="5" borderId="1" xfId="0" applyNumberFormat="1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2" fontId="4" fillId="6" borderId="1" xfId="0" applyNumberFormat="1" applyFont="1" applyFill="1" applyBorder="1" applyAlignment="1">
      <alignment vertical="center" wrapText="1"/>
    </xf>
    <xf numFmtId="3" fontId="4" fillId="6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2" fontId="4" fillId="7" borderId="1" xfId="0" applyNumberFormat="1" applyFont="1" applyFill="1" applyBorder="1" applyAlignment="1">
      <alignment vertical="center" wrapText="1"/>
    </xf>
    <xf numFmtId="3" fontId="4" fillId="7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2" fontId="4" fillId="9" borderId="1" xfId="0" applyNumberFormat="1" applyFont="1" applyFill="1" applyBorder="1" applyAlignment="1">
      <alignment vertical="center" wrapText="1"/>
    </xf>
    <xf numFmtId="3" fontId="4" fillId="9" borderId="1" xfId="0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2" fontId="4" fillId="10" borderId="1" xfId="0" applyNumberFormat="1" applyFont="1" applyFill="1" applyBorder="1" applyAlignment="1">
      <alignment vertical="center" wrapText="1"/>
    </xf>
    <xf numFmtId="3" fontId="4" fillId="10" borderId="1" xfId="0" applyNumberFormat="1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2" fontId="4" fillId="11" borderId="1" xfId="0" applyNumberFormat="1" applyFont="1" applyFill="1" applyBorder="1" applyAlignment="1">
      <alignment vertical="center" wrapText="1"/>
    </xf>
    <xf numFmtId="3" fontId="4" fillId="11" borderId="1" xfId="0" applyNumberFormat="1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 wrapText="1"/>
    </xf>
    <xf numFmtId="2" fontId="4" fillId="12" borderId="1" xfId="0" applyNumberFormat="1" applyFont="1" applyFill="1" applyBorder="1" applyAlignment="1">
      <alignment vertical="center" wrapText="1"/>
    </xf>
    <xf numFmtId="3" fontId="4" fillId="12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6" fillId="2" borderId="0" xfId="0" applyFont="1" applyFill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workbookViewId="0">
      <pane ySplit="3" topLeftCell="A4" activePane="bottomLeft" state="frozen"/>
      <selection pane="bottomLeft" activeCell="J10" sqref="J10"/>
    </sheetView>
  </sheetViews>
  <sheetFormatPr defaultRowHeight="15" x14ac:dyDescent="0.25"/>
  <cols>
    <col min="1" max="1" width="18" customWidth="1"/>
    <col min="2" max="2" width="56" customWidth="1"/>
    <col min="3" max="3" width="14" customWidth="1"/>
    <col min="4" max="4" width="22" customWidth="1"/>
    <col min="5" max="5" width="14" customWidth="1"/>
    <col min="6" max="6" width="16" customWidth="1"/>
  </cols>
  <sheetData>
    <row r="1" spans="1:6" ht="18.75" x14ac:dyDescent="0.25">
      <c r="A1" s="41" t="s">
        <v>0</v>
      </c>
      <c r="B1" s="40"/>
      <c r="C1" s="40"/>
      <c r="D1" s="40"/>
      <c r="E1" s="40"/>
      <c r="F1" s="40"/>
    </row>
    <row r="2" spans="1:6" x14ac:dyDescent="0.25">
      <c r="A2" s="39" t="s">
        <v>1</v>
      </c>
      <c r="B2" s="40"/>
      <c r="C2" s="40"/>
      <c r="D2" s="40"/>
      <c r="E2" s="40"/>
      <c r="F2" s="40"/>
    </row>
    <row r="4" spans="1:6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25.5" x14ac:dyDescent="0.25">
      <c r="A5" s="2" t="s">
        <v>8</v>
      </c>
      <c r="B5" s="2" t="s">
        <v>9</v>
      </c>
      <c r="C5" s="2" t="s">
        <v>10</v>
      </c>
      <c r="D5" s="2">
        <v>2027</v>
      </c>
      <c r="E5" s="2" t="s">
        <v>11</v>
      </c>
      <c r="F5" s="2"/>
    </row>
    <row r="7" spans="1:6" x14ac:dyDescent="0.25">
      <c r="A7" s="1" t="s">
        <v>12</v>
      </c>
      <c r="B7" s="1" t="str">
        <f>IF($A$5="","",IF($A$5="Credit","Number of credits / deficits","Number of deficits"))</f>
        <v>Number of credits / deficits</v>
      </c>
      <c r="E7" s="1" t="s">
        <v>13</v>
      </c>
      <c r="F7" s="1" t="s">
        <v>14</v>
      </c>
    </row>
    <row r="8" spans="1:6" x14ac:dyDescent="0.25">
      <c r="A8" s="3">
        <f t="shared" ref="A8:A22" si="0">IF($C$5="All years",INDEX(Years,ROW()-7),IF(ROW()=8,$D$5,""))</f>
        <v>2027</v>
      </c>
      <c r="B8" s="4">
        <f>IF($A8="","",IF($A$5="Deficit",ROUND(INDEX('Deficit Estimator'!$I:$I,MATCH($B$5&amp;"|"&amp;$A8,'Deficit Estimator'!$K:$K,0))*$F8/INDEX('Deficit Estimator'!$F:$F,MATCH($B$5,'Deficit Estimator'!$B:$B,0)),0),ROUND(INDEX('Credit Estimator'!$J:$J,MATCH($B$5&amp;"|"&amp;$A8,'Credit Estimator'!$K:$K,0))*$F8/INDEX('Credit Estimator'!$F:$F,MATCH($B$5,'Credit Estimator'!$B:$B,0)),0)))</f>
        <v>22080</v>
      </c>
      <c r="E8" s="3" t="str">
        <f>IF($A8="","",IF($A$5="Deficit",INDEX('Deficit Estimator'!$G:$G,MATCH($B$5,'Deficit Estimator'!$B:$B,0)),INDEX('Credit Estimator'!$G:$G,MATCH($B$5,'Credit Estimator'!$B:$B,0))))</f>
        <v>kilograms</v>
      </c>
      <c r="F8" s="4">
        <f>IF($A8="","",IF($E$5="Manual",$F$5,IF($A$5="Deficit",INDEX('Deficit Estimator'!$F:$F,MATCH($B$5,'Deficit Estimator'!$B:$B,0)),INDEX('Credit Estimator'!$F:$F,MATCH($B$5,'Credit Estimator'!$B:$B,0)))))</f>
        <v>1000000</v>
      </c>
    </row>
    <row r="9" spans="1:6" x14ac:dyDescent="0.25">
      <c r="A9" s="3" t="str">
        <f t="shared" si="0"/>
        <v/>
      </c>
      <c r="B9" s="4" t="str">
        <f>IF($A9="","",IF($A$5="Deficit",ROUND(INDEX('Deficit Estimator'!$I:$I,MATCH($B$5&amp;"|"&amp;$A9,'Deficit Estimator'!$K:$K,0))*$F9/INDEX('Deficit Estimator'!$F:$F,MATCH($B$5,'Deficit Estimator'!$B:$B,0)),0),ROUND(INDEX('Credit Estimator'!$J:$J,MATCH($B$5&amp;"|"&amp;$A9,'Credit Estimator'!$K:$K,0))*$F9/INDEX('Credit Estimator'!$F:$F,MATCH($B$5,'Credit Estimator'!$B:$B,0)),0)))</f>
        <v/>
      </c>
      <c r="E9" s="3" t="str">
        <f>IF($A9="","",IF($A$5="Deficit",INDEX('Deficit Estimator'!$G:$G,MATCH($B$5,'Deficit Estimator'!$B:$B,0)),INDEX('Credit Estimator'!$G:$G,MATCH($B$5,'Credit Estimator'!$B:$B,0))))</f>
        <v/>
      </c>
      <c r="F9" s="4" t="str">
        <f>IF($A9="","",IF($E$5="Manual",$F$5,IF($A$5="Deficit",INDEX('Deficit Estimator'!$F:$F,MATCH($B$5,'Deficit Estimator'!$B:$B,0)),INDEX('Credit Estimator'!$F:$F,MATCH($B$5,'Credit Estimator'!$B:$B,0)))))</f>
        <v/>
      </c>
    </row>
    <row r="10" spans="1:6" x14ac:dyDescent="0.25">
      <c r="A10" s="3" t="str">
        <f t="shared" si="0"/>
        <v/>
      </c>
      <c r="B10" s="4" t="str">
        <f>IF($A10="","",IF($A$5="Deficit",ROUND(INDEX('Deficit Estimator'!$I:$I,MATCH($B$5&amp;"|"&amp;$A10,'Deficit Estimator'!$K:$K,0))*$F10/INDEX('Deficit Estimator'!$F:$F,MATCH($B$5,'Deficit Estimator'!$B:$B,0)),0),ROUND(INDEX('Credit Estimator'!$J:$J,MATCH($B$5&amp;"|"&amp;$A10,'Credit Estimator'!$K:$K,0))*$F10/INDEX('Credit Estimator'!$F:$F,MATCH($B$5,'Credit Estimator'!$B:$B,0)),0)))</f>
        <v/>
      </c>
      <c r="E10" s="3" t="str">
        <f>IF($A10="","",IF($A$5="Deficit",INDEX('Deficit Estimator'!$G:$G,MATCH($B$5,'Deficit Estimator'!$B:$B,0)),INDEX('Credit Estimator'!$G:$G,MATCH($B$5,'Credit Estimator'!$B:$B,0))))</f>
        <v/>
      </c>
      <c r="F10" s="4" t="str">
        <f>IF($A10="","",IF($E$5="Manual",$F$5,IF($A$5="Deficit",INDEX('Deficit Estimator'!$F:$F,MATCH($B$5,'Deficit Estimator'!$B:$B,0)),INDEX('Credit Estimator'!$F:$F,MATCH($B$5,'Credit Estimator'!$B:$B,0)))))</f>
        <v/>
      </c>
    </row>
    <row r="11" spans="1:6" x14ac:dyDescent="0.25">
      <c r="A11" s="3" t="str">
        <f t="shared" si="0"/>
        <v/>
      </c>
      <c r="B11" s="4" t="str">
        <f>IF($A11="","",IF($A$5="Deficit",ROUND(INDEX('Deficit Estimator'!$I:$I,MATCH($B$5&amp;"|"&amp;$A11,'Deficit Estimator'!$K:$K,0))*$F11/INDEX('Deficit Estimator'!$F:$F,MATCH($B$5,'Deficit Estimator'!$B:$B,0)),0),ROUND(INDEX('Credit Estimator'!$J:$J,MATCH($B$5&amp;"|"&amp;$A11,'Credit Estimator'!$K:$K,0))*$F11/INDEX('Credit Estimator'!$F:$F,MATCH($B$5,'Credit Estimator'!$B:$B,0)),0)))</f>
        <v/>
      </c>
      <c r="E11" s="3" t="str">
        <f>IF($A11="","",IF($A$5="Deficit",INDEX('Deficit Estimator'!$G:$G,MATCH($B$5,'Deficit Estimator'!$B:$B,0)),INDEX('Credit Estimator'!$G:$G,MATCH($B$5,'Credit Estimator'!$B:$B,0))))</f>
        <v/>
      </c>
      <c r="F11" s="4" t="str">
        <f>IF($A11="","",IF($E$5="Manual",$F$5,IF($A$5="Deficit",INDEX('Deficit Estimator'!$F:$F,MATCH($B$5,'Deficit Estimator'!$B:$B,0)),INDEX('Credit Estimator'!$F:$F,MATCH($B$5,'Credit Estimator'!$B:$B,0)))))</f>
        <v/>
      </c>
    </row>
    <row r="12" spans="1:6" x14ac:dyDescent="0.25">
      <c r="A12" s="3" t="str">
        <f t="shared" si="0"/>
        <v/>
      </c>
      <c r="B12" s="4" t="str">
        <f>IF($A12="","",IF($A$5="Deficit",ROUND(INDEX('Deficit Estimator'!$I:$I,MATCH($B$5&amp;"|"&amp;$A12,'Deficit Estimator'!$K:$K,0))*$F12/INDEX('Deficit Estimator'!$F:$F,MATCH($B$5,'Deficit Estimator'!$B:$B,0)),0),ROUND(INDEX('Credit Estimator'!$J:$J,MATCH($B$5&amp;"|"&amp;$A12,'Credit Estimator'!$K:$K,0))*$F12/INDEX('Credit Estimator'!$F:$F,MATCH($B$5,'Credit Estimator'!$B:$B,0)),0)))</f>
        <v/>
      </c>
      <c r="E12" s="3" t="str">
        <f>IF($A12="","",IF($A$5="Deficit",INDEX('Deficit Estimator'!$G:$G,MATCH($B$5,'Deficit Estimator'!$B:$B,0)),INDEX('Credit Estimator'!$G:$G,MATCH($B$5,'Credit Estimator'!$B:$B,0))))</f>
        <v/>
      </c>
      <c r="F12" s="4" t="str">
        <f>IF($A12="","",IF($E$5="Manual",$F$5,IF($A$5="Deficit",INDEX('Deficit Estimator'!$F:$F,MATCH($B$5,'Deficit Estimator'!$B:$B,0)),INDEX('Credit Estimator'!$F:$F,MATCH($B$5,'Credit Estimator'!$B:$B,0)))))</f>
        <v/>
      </c>
    </row>
    <row r="13" spans="1:6" x14ac:dyDescent="0.25">
      <c r="A13" s="3" t="str">
        <f t="shared" si="0"/>
        <v/>
      </c>
      <c r="B13" s="4" t="str">
        <f>IF($A13="","",IF($A$5="Deficit",ROUND(INDEX('Deficit Estimator'!$I:$I,MATCH($B$5&amp;"|"&amp;$A13,'Deficit Estimator'!$K:$K,0))*$F13/INDEX('Deficit Estimator'!$F:$F,MATCH($B$5,'Deficit Estimator'!$B:$B,0)),0),ROUND(INDEX('Credit Estimator'!$J:$J,MATCH($B$5&amp;"|"&amp;$A13,'Credit Estimator'!$K:$K,0))*$F13/INDEX('Credit Estimator'!$F:$F,MATCH($B$5,'Credit Estimator'!$B:$B,0)),0)))</f>
        <v/>
      </c>
      <c r="E13" s="3" t="str">
        <f>IF($A13="","",IF($A$5="Deficit",INDEX('Deficit Estimator'!$G:$G,MATCH($B$5,'Deficit Estimator'!$B:$B,0)),INDEX('Credit Estimator'!$G:$G,MATCH($B$5,'Credit Estimator'!$B:$B,0))))</f>
        <v/>
      </c>
      <c r="F13" s="4" t="str">
        <f>IF($A13="","",IF($E$5="Manual",$F$5,IF($A$5="Deficit",INDEX('Deficit Estimator'!$F:$F,MATCH($B$5,'Deficit Estimator'!$B:$B,0)),INDEX('Credit Estimator'!$F:$F,MATCH($B$5,'Credit Estimator'!$B:$B,0)))))</f>
        <v/>
      </c>
    </row>
    <row r="14" spans="1:6" x14ac:dyDescent="0.25">
      <c r="A14" s="3" t="str">
        <f t="shared" si="0"/>
        <v/>
      </c>
      <c r="B14" s="4" t="str">
        <f>IF($A14="","",IF($A$5="Deficit",ROUND(INDEX('Deficit Estimator'!$I:$I,MATCH($B$5&amp;"|"&amp;$A14,'Deficit Estimator'!$K:$K,0))*$F14/INDEX('Deficit Estimator'!$F:$F,MATCH($B$5,'Deficit Estimator'!$B:$B,0)),0),ROUND(INDEX('Credit Estimator'!$J:$J,MATCH($B$5&amp;"|"&amp;$A14,'Credit Estimator'!$K:$K,0))*$F14/INDEX('Credit Estimator'!$F:$F,MATCH($B$5,'Credit Estimator'!$B:$B,0)),0)))</f>
        <v/>
      </c>
      <c r="E14" s="3" t="str">
        <f>IF($A14="","",IF($A$5="Deficit",INDEX('Deficit Estimator'!$G:$G,MATCH($B$5,'Deficit Estimator'!$B:$B,0)),INDEX('Credit Estimator'!$G:$G,MATCH($B$5,'Credit Estimator'!$B:$B,0))))</f>
        <v/>
      </c>
      <c r="F14" s="4" t="str">
        <f>IF($A14="","",IF($E$5="Manual",$F$5,IF($A$5="Deficit",INDEX('Deficit Estimator'!$F:$F,MATCH($B$5,'Deficit Estimator'!$B:$B,0)),INDEX('Credit Estimator'!$F:$F,MATCH($B$5,'Credit Estimator'!$B:$B,0)))))</f>
        <v/>
      </c>
    </row>
    <row r="15" spans="1:6" x14ac:dyDescent="0.25">
      <c r="A15" s="3" t="str">
        <f t="shared" si="0"/>
        <v/>
      </c>
      <c r="B15" s="4" t="str">
        <f>IF($A15="","",IF($A$5="Deficit",ROUND(INDEX('Deficit Estimator'!$I:$I,MATCH($B$5&amp;"|"&amp;$A15,'Deficit Estimator'!$K:$K,0))*$F15/INDEX('Deficit Estimator'!$F:$F,MATCH($B$5,'Deficit Estimator'!$B:$B,0)),0),ROUND(INDEX('Credit Estimator'!$J:$J,MATCH($B$5&amp;"|"&amp;$A15,'Credit Estimator'!$K:$K,0))*$F15/INDEX('Credit Estimator'!$F:$F,MATCH($B$5,'Credit Estimator'!$B:$B,0)),0)))</f>
        <v/>
      </c>
      <c r="E15" s="3" t="str">
        <f>IF($A15="","",IF($A$5="Deficit",INDEX('Deficit Estimator'!$G:$G,MATCH($B$5,'Deficit Estimator'!$B:$B,0)),INDEX('Credit Estimator'!$G:$G,MATCH($B$5,'Credit Estimator'!$B:$B,0))))</f>
        <v/>
      </c>
      <c r="F15" s="4" t="str">
        <f>IF($A15="","",IF($E$5="Manual",$F$5,IF($A$5="Deficit",INDEX('Deficit Estimator'!$F:$F,MATCH($B$5,'Deficit Estimator'!$B:$B,0)),INDEX('Credit Estimator'!$F:$F,MATCH($B$5,'Credit Estimator'!$B:$B,0)))))</f>
        <v/>
      </c>
    </row>
    <row r="16" spans="1:6" x14ac:dyDescent="0.25">
      <c r="A16" s="3" t="str">
        <f t="shared" si="0"/>
        <v/>
      </c>
      <c r="B16" s="4" t="str">
        <f>IF($A16="","",IF($A$5="Deficit",ROUND(INDEX('Deficit Estimator'!$I:$I,MATCH($B$5&amp;"|"&amp;$A16,'Deficit Estimator'!$K:$K,0))*$F16/INDEX('Deficit Estimator'!$F:$F,MATCH($B$5,'Deficit Estimator'!$B:$B,0)),0),ROUND(INDEX('Credit Estimator'!$J:$J,MATCH($B$5&amp;"|"&amp;$A16,'Credit Estimator'!$K:$K,0))*$F16/INDEX('Credit Estimator'!$F:$F,MATCH($B$5,'Credit Estimator'!$B:$B,0)),0)))</f>
        <v/>
      </c>
      <c r="E16" s="3" t="str">
        <f>IF($A16="","",IF($A$5="Deficit",INDEX('Deficit Estimator'!$G:$G,MATCH($B$5,'Deficit Estimator'!$B:$B,0)),INDEX('Credit Estimator'!$G:$G,MATCH($B$5,'Credit Estimator'!$B:$B,0))))</f>
        <v/>
      </c>
      <c r="F16" s="4" t="str">
        <f>IF($A16="","",IF($E$5="Manual",$F$5,IF($A$5="Deficit",INDEX('Deficit Estimator'!$F:$F,MATCH($B$5,'Deficit Estimator'!$B:$B,0)),INDEX('Credit Estimator'!$F:$F,MATCH($B$5,'Credit Estimator'!$B:$B,0)))))</f>
        <v/>
      </c>
    </row>
    <row r="17" spans="1:6" x14ac:dyDescent="0.25">
      <c r="A17" s="3" t="str">
        <f t="shared" si="0"/>
        <v/>
      </c>
      <c r="B17" s="4" t="str">
        <f>IF($A17="","",IF($A$5="Deficit",ROUND(INDEX('Deficit Estimator'!$I:$I,MATCH($B$5&amp;"|"&amp;$A17,'Deficit Estimator'!$K:$K,0))*$F17/INDEX('Deficit Estimator'!$F:$F,MATCH($B$5,'Deficit Estimator'!$B:$B,0)),0),ROUND(INDEX('Credit Estimator'!$J:$J,MATCH($B$5&amp;"|"&amp;$A17,'Credit Estimator'!$K:$K,0))*$F17/INDEX('Credit Estimator'!$F:$F,MATCH($B$5,'Credit Estimator'!$B:$B,0)),0)))</f>
        <v/>
      </c>
      <c r="E17" s="3" t="str">
        <f>IF($A17="","",IF($A$5="Deficit",INDEX('Deficit Estimator'!$G:$G,MATCH($B$5,'Deficit Estimator'!$B:$B,0)),INDEX('Credit Estimator'!$G:$G,MATCH($B$5,'Credit Estimator'!$B:$B,0))))</f>
        <v/>
      </c>
      <c r="F17" s="4" t="str">
        <f>IF($A17="","",IF($E$5="Manual",$F$5,IF($A$5="Deficit",INDEX('Deficit Estimator'!$F:$F,MATCH($B$5,'Deficit Estimator'!$B:$B,0)),INDEX('Credit Estimator'!$F:$F,MATCH($B$5,'Credit Estimator'!$B:$B,0)))))</f>
        <v/>
      </c>
    </row>
    <row r="18" spans="1:6" x14ac:dyDescent="0.25">
      <c r="A18" s="3" t="str">
        <f t="shared" si="0"/>
        <v/>
      </c>
      <c r="B18" s="4" t="str">
        <f>IF($A18="","",IF($A$5="Deficit",ROUND(INDEX('Deficit Estimator'!$I:$I,MATCH($B$5&amp;"|"&amp;$A18,'Deficit Estimator'!$K:$K,0))*$F18/INDEX('Deficit Estimator'!$F:$F,MATCH($B$5,'Deficit Estimator'!$B:$B,0)),0),ROUND(INDEX('Credit Estimator'!$J:$J,MATCH($B$5&amp;"|"&amp;$A18,'Credit Estimator'!$K:$K,0))*$F18/INDEX('Credit Estimator'!$F:$F,MATCH($B$5,'Credit Estimator'!$B:$B,0)),0)))</f>
        <v/>
      </c>
      <c r="E18" s="3" t="str">
        <f>IF($A18="","",IF($A$5="Deficit",INDEX('Deficit Estimator'!$G:$G,MATCH($B$5,'Deficit Estimator'!$B:$B,0)),INDEX('Credit Estimator'!$G:$G,MATCH($B$5,'Credit Estimator'!$B:$B,0))))</f>
        <v/>
      </c>
      <c r="F18" s="4" t="str">
        <f>IF($A18="","",IF($E$5="Manual",$F$5,IF($A$5="Deficit",INDEX('Deficit Estimator'!$F:$F,MATCH($B$5,'Deficit Estimator'!$B:$B,0)),INDEX('Credit Estimator'!$F:$F,MATCH($B$5,'Credit Estimator'!$B:$B,0)))))</f>
        <v/>
      </c>
    </row>
    <row r="19" spans="1:6" x14ac:dyDescent="0.25">
      <c r="A19" s="3" t="str">
        <f t="shared" si="0"/>
        <v/>
      </c>
      <c r="B19" s="4" t="str">
        <f>IF($A19="","",IF($A$5="Deficit",ROUND(INDEX('Deficit Estimator'!$I:$I,MATCH($B$5&amp;"|"&amp;$A19,'Deficit Estimator'!$K:$K,0))*$F19/INDEX('Deficit Estimator'!$F:$F,MATCH($B$5,'Deficit Estimator'!$B:$B,0)),0),ROUND(INDEX('Credit Estimator'!$J:$J,MATCH($B$5&amp;"|"&amp;$A19,'Credit Estimator'!$K:$K,0))*$F19/INDEX('Credit Estimator'!$F:$F,MATCH($B$5,'Credit Estimator'!$B:$B,0)),0)))</f>
        <v/>
      </c>
      <c r="E19" s="3" t="str">
        <f>IF($A19="","",IF($A$5="Deficit",INDEX('Deficit Estimator'!$G:$G,MATCH($B$5,'Deficit Estimator'!$B:$B,0)),INDEX('Credit Estimator'!$G:$G,MATCH($B$5,'Credit Estimator'!$B:$B,0))))</f>
        <v/>
      </c>
      <c r="F19" s="4" t="str">
        <f>IF($A19="","",IF($E$5="Manual",$F$5,IF($A$5="Deficit",INDEX('Deficit Estimator'!$F:$F,MATCH($B$5,'Deficit Estimator'!$B:$B,0)),INDEX('Credit Estimator'!$F:$F,MATCH($B$5,'Credit Estimator'!$B:$B,0)))))</f>
        <v/>
      </c>
    </row>
    <row r="20" spans="1:6" x14ac:dyDescent="0.25">
      <c r="A20" s="3" t="str">
        <f t="shared" si="0"/>
        <v/>
      </c>
      <c r="B20" s="4" t="str">
        <f>IF($A20="","",IF($A$5="Deficit",ROUND(INDEX('Deficit Estimator'!$I:$I,MATCH($B$5&amp;"|"&amp;$A20,'Deficit Estimator'!$K:$K,0))*$F20/INDEX('Deficit Estimator'!$F:$F,MATCH($B$5,'Deficit Estimator'!$B:$B,0)),0),ROUND(INDEX('Credit Estimator'!$J:$J,MATCH($B$5&amp;"|"&amp;$A20,'Credit Estimator'!$K:$K,0))*$F20/INDEX('Credit Estimator'!$F:$F,MATCH($B$5,'Credit Estimator'!$B:$B,0)),0)))</f>
        <v/>
      </c>
      <c r="E20" s="3" t="str">
        <f>IF($A20="","",IF($A$5="Deficit",INDEX('Deficit Estimator'!$G:$G,MATCH($B$5,'Deficit Estimator'!$B:$B,0)),INDEX('Credit Estimator'!$G:$G,MATCH($B$5,'Credit Estimator'!$B:$B,0))))</f>
        <v/>
      </c>
      <c r="F20" s="4" t="str">
        <f>IF($A20="","",IF($E$5="Manual",$F$5,IF($A$5="Deficit",INDEX('Deficit Estimator'!$F:$F,MATCH($B$5,'Deficit Estimator'!$B:$B,0)),INDEX('Credit Estimator'!$F:$F,MATCH($B$5,'Credit Estimator'!$B:$B,0)))))</f>
        <v/>
      </c>
    </row>
    <row r="21" spans="1:6" x14ac:dyDescent="0.25">
      <c r="A21" s="3" t="str">
        <f t="shared" si="0"/>
        <v/>
      </c>
      <c r="B21" s="4" t="str">
        <f>IF($A21="","",IF($A$5="Deficit",ROUND(INDEX('Deficit Estimator'!$I:$I,MATCH($B$5&amp;"|"&amp;$A21,'Deficit Estimator'!$K:$K,0))*$F21/INDEX('Deficit Estimator'!$F:$F,MATCH($B$5,'Deficit Estimator'!$B:$B,0)),0),ROUND(INDEX('Credit Estimator'!$J:$J,MATCH($B$5&amp;"|"&amp;$A21,'Credit Estimator'!$K:$K,0))*$F21/INDEX('Credit Estimator'!$F:$F,MATCH($B$5,'Credit Estimator'!$B:$B,0)),0)))</f>
        <v/>
      </c>
      <c r="E21" s="3" t="str">
        <f>IF($A21="","",IF($A$5="Deficit",INDEX('Deficit Estimator'!$G:$G,MATCH($B$5,'Deficit Estimator'!$B:$B,0)),INDEX('Credit Estimator'!$G:$G,MATCH($B$5,'Credit Estimator'!$B:$B,0))))</f>
        <v/>
      </c>
      <c r="F21" s="4" t="str">
        <f>IF($A21="","",IF($E$5="Manual",$F$5,IF($A$5="Deficit",INDEX('Deficit Estimator'!$F:$F,MATCH($B$5,'Deficit Estimator'!$B:$B,0)),INDEX('Credit Estimator'!$F:$F,MATCH($B$5,'Credit Estimator'!$B:$B,0)))))</f>
        <v/>
      </c>
    </row>
    <row r="22" spans="1:6" x14ac:dyDescent="0.25">
      <c r="A22" s="3" t="str">
        <f t="shared" si="0"/>
        <v/>
      </c>
      <c r="B22" s="4" t="str">
        <f>IF($A22="","",IF($A$5="Deficit",ROUND(INDEX('Deficit Estimator'!$I:$I,MATCH($B$5&amp;"|"&amp;$A22,'Deficit Estimator'!$K:$K,0))*$F22/INDEX('Deficit Estimator'!$F:$F,MATCH($B$5,'Deficit Estimator'!$B:$B,0)),0),ROUND(INDEX('Credit Estimator'!$J:$J,MATCH($B$5&amp;"|"&amp;$A22,'Credit Estimator'!$K:$K,0))*$F22/INDEX('Credit Estimator'!$F:$F,MATCH($B$5,'Credit Estimator'!$B:$B,0)),0)))</f>
        <v/>
      </c>
      <c r="E22" s="3" t="str">
        <f>IF($A22="","",IF($A$5="Deficit",INDEX('Deficit Estimator'!$G:$G,MATCH($B$5,'Deficit Estimator'!$B:$B,0)),INDEX('Credit Estimator'!$G:$G,MATCH($B$5,'Credit Estimator'!$B:$B,0))))</f>
        <v/>
      </c>
      <c r="F22" s="4" t="str">
        <f>IF($A22="","",IF($E$5="Manual",$F$5,IF($A$5="Deficit",INDEX('Deficit Estimator'!$F:$F,MATCH($B$5,'Deficit Estimator'!$B:$B,0)),INDEX('Credit Estimator'!$F:$F,MATCH($B$5,'Credit Estimator'!$B:$B,0)))))</f>
        <v/>
      </c>
    </row>
  </sheetData>
  <mergeCells count="2">
    <mergeCell ref="A2:F2"/>
    <mergeCell ref="A1:F1"/>
  </mergeCells>
  <dataValidations count="5">
    <dataValidation type="list" sqref="A5" xr:uid="{00000000-0002-0000-0000-000000000000}">
      <formula1>"Credit,Deficit"</formula1>
    </dataValidation>
    <dataValidation type="list" sqref="B5" xr:uid="{00000000-0002-0000-0000-000001000000}">
      <formula1>IF($A$5="Deficit",DeficitFuels,CreditFuels)</formula1>
    </dataValidation>
    <dataValidation type="list" sqref="C5" xr:uid="{00000000-0002-0000-0000-000002000000}">
      <formula1>"All years,Single year"</formula1>
    </dataValidation>
    <dataValidation type="list" sqref="D5" xr:uid="{00000000-0002-0000-0000-000003000000}">
      <formula1>Years</formula1>
    </dataValidation>
    <dataValidation type="list" sqref="E5" xr:uid="{00000000-0002-0000-0000-000004000000}">
      <formula1>"Default,Manual"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6"/>
  <sheetViews>
    <sheetView showGridLines="0" workbookViewId="0">
      <pane xSplit="1" ySplit="6" topLeftCell="B26" activePane="bottomRight" state="frozen"/>
      <selection pane="topRight"/>
      <selection pane="bottomLeft"/>
      <selection pane="bottomRight" activeCell="B46" sqref="B46:I46"/>
    </sheetView>
  </sheetViews>
  <sheetFormatPr defaultRowHeight="15" x14ac:dyDescent="0.25"/>
  <cols>
    <col min="1" max="1" width="13" hidden="1" customWidth="1"/>
    <col min="2" max="2" width="44" customWidth="1"/>
    <col min="3" max="3" width="18" customWidth="1"/>
    <col min="4" max="4" width="12" customWidth="1"/>
    <col min="5" max="8" width="14" customWidth="1"/>
    <col min="9" max="9" width="18" customWidth="1"/>
    <col min="11" max="11" width="22" hidden="1" customWidth="1"/>
  </cols>
  <sheetData>
    <row r="2" spans="1:11" ht="18.75" x14ac:dyDescent="0.25">
      <c r="B2" s="41" t="s">
        <v>15</v>
      </c>
      <c r="C2" s="40"/>
      <c r="D2" s="40"/>
      <c r="E2" s="40"/>
      <c r="F2" s="40"/>
      <c r="G2" s="40"/>
      <c r="H2" s="40"/>
      <c r="I2" s="40"/>
    </row>
    <row r="4" spans="1:11" x14ac:dyDescent="0.25"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</row>
    <row r="5" spans="1:11" x14ac:dyDescent="0.25">
      <c r="B5" s="5"/>
      <c r="C5" s="5"/>
      <c r="D5" s="5" t="s">
        <v>24</v>
      </c>
      <c r="E5" s="5" t="s">
        <v>24</v>
      </c>
      <c r="F5" s="5"/>
      <c r="G5" s="5"/>
      <c r="H5" s="5" t="s">
        <v>25</v>
      </c>
      <c r="I5" s="5"/>
    </row>
    <row r="7" spans="1:11" ht="25.5" x14ac:dyDescent="0.25">
      <c r="A7" t="s">
        <v>26</v>
      </c>
      <c r="B7" s="3" t="s">
        <v>26</v>
      </c>
      <c r="C7" s="3">
        <v>2026</v>
      </c>
      <c r="D7" s="6">
        <v>93.89</v>
      </c>
      <c r="E7" s="6">
        <v>96.7</v>
      </c>
      <c r="F7" s="4">
        <v>1000000</v>
      </c>
      <c r="G7" s="3" t="s">
        <v>27</v>
      </c>
      <c r="H7" s="6">
        <v>122.48</v>
      </c>
      <c r="I7" s="4">
        <f t="shared" ref="I7:I21" si="0">ROUND((E7-D7)*F7*H7/1000000,0)</f>
        <v>344</v>
      </c>
      <c r="J7" s="7"/>
      <c r="K7" t="str">
        <f t="shared" ref="K7:K21" si="1">A7&amp;"|"&amp;C7</f>
        <v>Clear Gasoline (NMGAS001 or applicable NM pathway)|2026</v>
      </c>
    </row>
    <row r="8" spans="1:11" x14ac:dyDescent="0.25">
      <c r="A8" t="s">
        <v>26</v>
      </c>
      <c r="B8" s="3"/>
      <c r="C8" s="3">
        <v>2027</v>
      </c>
      <c r="D8" s="6">
        <v>92.45</v>
      </c>
      <c r="E8" s="6">
        <v>96.7</v>
      </c>
      <c r="F8" s="4">
        <v>1000000</v>
      </c>
      <c r="G8" s="3" t="s">
        <v>27</v>
      </c>
      <c r="H8" s="6">
        <v>122.48</v>
      </c>
      <c r="I8" s="4">
        <f t="shared" si="0"/>
        <v>521</v>
      </c>
      <c r="J8" s="7"/>
      <c r="K8" t="str">
        <f t="shared" si="1"/>
        <v>Clear Gasoline (NMGAS001 or applicable NM pathway)|2027</v>
      </c>
    </row>
    <row r="9" spans="1:11" x14ac:dyDescent="0.25">
      <c r="A9" t="s">
        <v>26</v>
      </c>
      <c r="B9" s="3"/>
      <c r="C9" s="3">
        <v>2028</v>
      </c>
      <c r="D9" s="6">
        <v>89.87</v>
      </c>
      <c r="E9" s="6">
        <v>96.7</v>
      </c>
      <c r="F9" s="4">
        <v>1000000</v>
      </c>
      <c r="G9" s="3" t="s">
        <v>27</v>
      </c>
      <c r="H9" s="6">
        <v>122.48</v>
      </c>
      <c r="I9" s="4">
        <f t="shared" si="0"/>
        <v>837</v>
      </c>
      <c r="J9" s="7"/>
      <c r="K9" t="str">
        <f t="shared" si="1"/>
        <v>Clear Gasoline (NMGAS001 or applicable NM pathway)|2028</v>
      </c>
    </row>
    <row r="10" spans="1:11" x14ac:dyDescent="0.25">
      <c r="A10" t="s">
        <v>26</v>
      </c>
      <c r="B10" s="3"/>
      <c r="C10" s="3">
        <v>2029</v>
      </c>
      <c r="D10" s="6">
        <v>85.09</v>
      </c>
      <c r="E10" s="6">
        <v>96.7</v>
      </c>
      <c r="F10" s="4">
        <v>1000000</v>
      </c>
      <c r="G10" s="3" t="s">
        <v>27</v>
      </c>
      <c r="H10" s="6">
        <v>122.48</v>
      </c>
      <c r="I10" s="4">
        <f t="shared" si="0"/>
        <v>1422</v>
      </c>
      <c r="J10" s="7"/>
      <c r="K10" t="str">
        <f t="shared" si="1"/>
        <v>Clear Gasoline (NMGAS001 or applicable NM pathway)|2029</v>
      </c>
    </row>
    <row r="11" spans="1:11" x14ac:dyDescent="0.25">
      <c r="A11" t="s">
        <v>26</v>
      </c>
      <c r="B11" s="3"/>
      <c r="C11" s="3">
        <v>2030</v>
      </c>
      <c r="D11" s="6">
        <v>76.489999999999995</v>
      </c>
      <c r="E11" s="6">
        <v>96.7</v>
      </c>
      <c r="F11" s="4">
        <v>1000000</v>
      </c>
      <c r="G11" s="3" t="s">
        <v>27</v>
      </c>
      <c r="H11" s="6">
        <v>122.48</v>
      </c>
      <c r="I11" s="4">
        <f t="shared" si="0"/>
        <v>2475</v>
      </c>
      <c r="J11" s="7"/>
      <c r="K11" t="str">
        <f t="shared" si="1"/>
        <v>Clear Gasoline (NMGAS001 or applicable NM pathway)|2030</v>
      </c>
    </row>
    <row r="12" spans="1:11" x14ac:dyDescent="0.25">
      <c r="A12" t="s">
        <v>26</v>
      </c>
      <c r="B12" s="3"/>
      <c r="C12" s="3">
        <v>2031</v>
      </c>
      <c r="D12" s="6">
        <v>75.53</v>
      </c>
      <c r="E12" s="6">
        <v>96.7</v>
      </c>
      <c r="F12" s="4">
        <v>1000000</v>
      </c>
      <c r="G12" s="3" t="s">
        <v>27</v>
      </c>
      <c r="H12" s="6">
        <v>122.48</v>
      </c>
      <c r="I12" s="4">
        <f t="shared" si="0"/>
        <v>2593</v>
      </c>
      <c r="J12" s="7"/>
      <c r="K12" t="str">
        <f t="shared" si="1"/>
        <v>Clear Gasoline (NMGAS001 or applicable NM pathway)|2031</v>
      </c>
    </row>
    <row r="13" spans="1:11" x14ac:dyDescent="0.25">
      <c r="A13" t="s">
        <v>26</v>
      </c>
      <c r="B13" s="3"/>
      <c r="C13" s="3">
        <v>2032</v>
      </c>
      <c r="D13" s="6">
        <v>74.58</v>
      </c>
      <c r="E13" s="6">
        <v>96.7</v>
      </c>
      <c r="F13" s="4">
        <v>1000000</v>
      </c>
      <c r="G13" s="3" t="s">
        <v>27</v>
      </c>
      <c r="H13" s="6">
        <v>122.48</v>
      </c>
      <c r="I13" s="4">
        <f t="shared" si="0"/>
        <v>2709</v>
      </c>
      <c r="J13" s="7"/>
      <c r="K13" t="str">
        <f t="shared" si="1"/>
        <v>Clear Gasoline (NMGAS001 or applicable NM pathway)|2032</v>
      </c>
    </row>
    <row r="14" spans="1:11" x14ac:dyDescent="0.25">
      <c r="A14" t="s">
        <v>26</v>
      </c>
      <c r="B14" s="3"/>
      <c r="C14" s="3">
        <v>2033</v>
      </c>
      <c r="D14" s="6">
        <v>73.62</v>
      </c>
      <c r="E14" s="6">
        <v>96.7</v>
      </c>
      <c r="F14" s="4">
        <v>1000000</v>
      </c>
      <c r="G14" s="3" t="s">
        <v>27</v>
      </c>
      <c r="H14" s="6">
        <v>122.48</v>
      </c>
      <c r="I14" s="4">
        <f t="shared" si="0"/>
        <v>2827</v>
      </c>
      <c r="J14" s="7"/>
      <c r="K14" t="str">
        <f t="shared" si="1"/>
        <v>Clear Gasoline (NMGAS001 or applicable NM pathway)|2033</v>
      </c>
    </row>
    <row r="15" spans="1:11" x14ac:dyDescent="0.25">
      <c r="A15" t="s">
        <v>26</v>
      </c>
      <c r="B15" s="3"/>
      <c r="C15" s="3">
        <v>2034</v>
      </c>
      <c r="D15" s="6">
        <v>72.66</v>
      </c>
      <c r="E15" s="6">
        <v>96.7</v>
      </c>
      <c r="F15" s="4">
        <v>1000000</v>
      </c>
      <c r="G15" s="3" t="s">
        <v>27</v>
      </c>
      <c r="H15" s="6">
        <v>122.48</v>
      </c>
      <c r="I15" s="4">
        <f t="shared" si="0"/>
        <v>2944</v>
      </c>
      <c r="J15" s="7"/>
      <c r="K15" t="str">
        <f t="shared" si="1"/>
        <v>Clear Gasoline (NMGAS001 or applicable NM pathway)|2034</v>
      </c>
    </row>
    <row r="16" spans="1:11" x14ac:dyDescent="0.25">
      <c r="A16" t="s">
        <v>26</v>
      </c>
      <c r="B16" s="3"/>
      <c r="C16" s="3">
        <v>2035</v>
      </c>
      <c r="D16" s="6">
        <v>71.709999999999994</v>
      </c>
      <c r="E16" s="6">
        <v>96.7</v>
      </c>
      <c r="F16" s="4">
        <v>1000000</v>
      </c>
      <c r="G16" s="3" t="s">
        <v>27</v>
      </c>
      <c r="H16" s="6">
        <v>122.48</v>
      </c>
      <c r="I16" s="4">
        <f t="shared" si="0"/>
        <v>3061</v>
      </c>
      <c r="J16" s="7"/>
      <c r="K16" t="str">
        <f t="shared" si="1"/>
        <v>Clear Gasoline (NMGAS001 or applicable NM pathway)|2035</v>
      </c>
    </row>
    <row r="17" spans="1:11" x14ac:dyDescent="0.25">
      <c r="A17" t="s">
        <v>26</v>
      </c>
      <c r="B17" s="3"/>
      <c r="C17" s="3">
        <v>2036</v>
      </c>
      <c r="D17" s="6">
        <v>70.75</v>
      </c>
      <c r="E17" s="6">
        <v>96.7</v>
      </c>
      <c r="F17" s="4">
        <v>1000000</v>
      </c>
      <c r="G17" s="3" t="s">
        <v>27</v>
      </c>
      <c r="H17" s="6">
        <v>122.48</v>
      </c>
      <c r="I17" s="4">
        <f t="shared" si="0"/>
        <v>3178</v>
      </c>
      <c r="J17" s="7"/>
      <c r="K17" t="str">
        <f t="shared" si="1"/>
        <v>Clear Gasoline (NMGAS001 or applicable NM pathway)|2036</v>
      </c>
    </row>
    <row r="18" spans="1:11" x14ac:dyDescent="0.25">
      <c r="A18" t="s">
        <v>26</v>
      </c>
      <c r="B18" s="3"/>
      <c r="C18" s="3">
        <v>2037</v>
      </c>
      <c r="D18" s="6">
        <v>69.8</v>
      </c>
      <c r="E18" s="6">
        <v>96.7</v>
      </c>
      <c r="F18" s="4">
        <v>1000000</v>
      </c>
      <c r="G18" s="3" t="s">
        <v>27</v>
      </c>
      <c r="H18" s="6">
        <v>122.48</v>
      </c>
      <c r="I18" s="4">
        <f t="shared" si="0"/>
        <v>3295</v>
      </c>
      <c r="J18" s="7"/>
      <c r="K18" t="str">
        <f t="shared" si="1"/>
        <v>Clear Gasoline (NMGAS001 or applicable NM pathway)|2037</v>
      </c>
    </row>
    <row r="19" spans="1:11" x14ac:dyDescent="0.25">
      <c r="A19" t="s">
        <v>26</v>
      </c>
      <c r="B19" s="3"/>
      <c r="C19" s="3">
        <v>2038</v>
      </c>
      <c r="D19" s="6">
        <v>68.84</v>
      </c>
      <c r="E19" s="6">
        <v>96.7</v>
      </c>
      <c r="F19" s="4">
        <v>1000000</v>
      </c>
      <c r="G19" s="3" t="s">
        <v>27</v>
      </c>
      <c r="H19" s="6">
        <v>122.48</v>
      </c>
      <c r="I19" s="4">
        <f t="shared" si="0"/>
        <v>3412</v>
      </c>
      <c r="J19" s="7"/>
      <c r="K19" t="str">
        <f t="shared" si="1"/>
        <v>Clear Gasoline (NMGAS001 or applicable NM pathway)|2038</v>
      </c>
    </row>
    <row r="20" spans="1:11" x14ac:dyDescent="0.25">
      <c r="A20" t="s">
        <v>26</v>
      </c>
      <c r="B20" s="3"/>
      <c r="C20" s="3">
        <v>2039</v>
      </c>
      <c r="D20" s="6">
        <v>67.88</v>
      </c>
      <c r="E20" s="6">
        <v>96.7</v>
      </c>
      <c r="F20" s="4">
        <v>1000000</v>
      </c>
      <c r="G20" s="3" t="s">
        <v>27</v>
      </c>
      <c r="H20" s="6">
        <v>122.48</v>
      </c>
      <c r="I20" s="4">
        <f t="shared" si="0"/>
        <v>3530</v>
      </c>
      <c r="J20" s="7"/>
      <c r="K20" t="str">
        <f t="shared" si="1"/>
        <v>Clear Gasoline (NMGAS001 or applicable NM pathway)|2039</v>
      </c>
    </row>
    <row r="21" spans="1:11" ht="25.5" x14ac:dyDescent="0.25">
      <c r="A21" t="s">
        <v>26</v>
      </c>
      <c r="B21" s="3"/>
      <c r="C21" s="3" t="s">
        <v>28</v>
      </c>
      <c r="D21" s="6">
        <v>66.930000000000007</v>
      </c>
      <c r="E21" s="6">
        <v>96.7</v>
      </c>
      <c r="F21" s="4">
        <v>1000000</v>
      </c>
      <c r="G21" s="3" t="s">
        <v>27</v>
      </c>
      <c r="H21" s="6">
        <v>122.48</v>
      </c>
      <c r="I21" s="4">
        <f t="shared" si="0"/>
        <v>3646</v>
      </c>
      <c r="J21" s="7"/>
      <c r="K21" t="str">
        <f t="shared" si="1"/>
        <v>Clear Gasoline (NMGAS001 or applicable NM pathway)|2040 and subsequent years</v>
      </c>
    </row>
    <row r="22" spans="1:11" x14ac:dyDescent="0.25">
      <c r="D22" s="7"/>
      <c r="E22" s="7"/>
      <c r="F22" s="8"/>
      <c r="H22" s="7"/>
      <c r="I22" s="8"/>
      <c r="J22" s="7"/>
    </row>
    <row r="23" spans="1:11" x14ac:dyDescent="0.25">
      <c r="D23" s="7"/>
      <c r="E23" s="7"/>
      <c r="F23" s="8"/>
      <c r="H23" s="7"/>
      <c r="I23" s="8"/>
      <c r="J23" s="7"/>
    </row>
    <row r="24" spans="1:11" x14ac:dyDescent="0.25">
      <c r="A24" t="s">
        <v>29</v>
      </c>
      <c r="B24" s="3" t="s">
        <v>29</v>
      </c>
      <c r="C24" s="3">
        <v>2026</v>
      </c>
      <c r="D24" s="6">
        <v>93.81</v>
      </c>
      <c r="E24" s="6">
        <v>95</v>
      </c>
      <c r="F24" s="4">
        <v>1000000</v>
      </c>
      <c r="G24" s="3" t="s">
        <v>27</v>
      </c>
      <c r="H24" s="6">
        <v>134.47999999999999</v>
      </c>
      <c r="I24" s="4">
        <f t="shared" ref="I24:I38" si="2">ROUND((E24-D24)*F24*H24/1000000,0)</f>
        <v>160</v>
      </c>
      <c r="J24" s="7"/>
      <c r="K24" t="str">
        <f t="shared" ref="K24:K38" si="3">A24&amp;"|"&amp;C24</f>
        <v>Clear Diesel (NMULSD001 or applicable NM pathway)|2026</v>
      </c>
    </row>
    <row r="25" spans="1:11" x14ac:dyDescent="0.25">
      <c r="A25" t="s">
        <v>29</v>
      </c>
      <c r="B25" s="3"/>
      <c r="C25" s="3">
        <v>2027</v>
      </c>
      <c r="D25" s="6">
        <v>92.38</v>
      </c>
      <c r="E25" s="6">
        <v>95</v>
      </c>
      <c r="F25" s="4">
        <v>1000000</v>
      </c>
      <c r="G25" s="3" t="s">
        <v>27</v>
      </c>
      <c r="H25" s="6">
        <v>134.47999999999999</v>
      </c>
      <c r="I25" s="4">
        <f t="shared" si="2"/>
        <v>352</v>
      </c>
      <c r="J25" s="7"/>
      <c r="K25" t="str">
        <f t="shared" si="3"/>
        <v>Clear Diesel (NMULSD001 or applicable NM pathway)|2027</v>
      </c>
    </row>
    <row r="26" spans="1:11" x14ac:dyDescent="0.25">
      <c r="A26" t="s">
        <v>29</v>
      </c>
      <c r="B26" s="3"/>
      <c r="C26" s="3">
        <v>2028</v>
      </c>
      <c r="D26" s="6">
        <v>89.8</v>
      </c>
      <c r="E26" s="6">
        <v>95</v>
      </c>
      <c r="F26" s="4">
        <v>1000000</v>
      </c>
      <c r="G26" s="3" t="s">
        <v>27</v>
      </c>
      <c r="H26" s="6">
        <v>134.47999999999999</v>
      </c>
      <c r="I26" s="4">
        <f t="shared" si="2"/>
        <v>699</v>
      </c>
      <c r="J26" s="7"/>
      <c r="K26" t="str">
        <f t="shared" si="3"/>
        <v>Clear Diesel (NMULSD001 or applicable NM pathway)|2028</v>
      </c>
    </row>
    <row r="27" spans="1:11" x14ac:dyDescent="0.25">
      <c r="A27" t="s">
        <v>29</v>
      </c>
      <c r="B27" s="3"/>
      <c r="C27" s="3">
        <v>2029</v>
      </c>
      <c r="D27" s="6">
        <v>85.02</v>
      </c>
      <c r="E27" s="6">
        <v>95</v>
      </c>
      <c r="F27" s="4">
        <v>1000000</v>
      </c>
      <c r="G27" s="3" t="s">
        <v>27</v>
      </c>
      <c r="H27" s="6">
        <v>134.47999999999999</v>
      </c>
      <c r="I27" s="4">
        <f t="shared" si="2"/>
        <v>1342</v>
      </c>
      <c r="J27" s="7"/>
      <c r="K27" t="str">
        <f t="shared" si="3"/>
        <v>Clear Diesel (NMULSD001 or applicable NM pathway)|2029</v>
      </c>
    </row>
    <row r="28" spans="1:11" x14ac:dyDescent="0.25">
      <c r="A28" t="s">
        <v>29</v>
      </c>
      <c r="B28" s="3"/>
      <c r="C28" s="3">
        <v>2030</v>
      </c>
      <c r="D28" s="6">
        <v>76.42</v>
      </c>
      <c r="E28" s="6">
        <v>95</v>
      </c>
      <c r="F28" s="4">
        <v>1000000</v>
      </c>
      <c r="G28" s="3" t="s">
        <v>27</v>
      </c>
      <c r="H28" s="6">
        <v>134.47999999999999</v>
      </c>
      <c r="I28" s="4">
        <f t="shared" si="2"/>
        <v>2499</v>
      </c>
      <c r="J28" s="7"/>
      <c r="K28" t="str">
        <f t="shared" si="3"/>
        <v>Clear Diesel (NMULSD001 or applicable NM pathway)|2030</v>
      </c>
    </row>
    <row r="29" spans="1:11" x14ac:dyDescent="0.25">
      <c r="A29" t="s">
        <v>29</v>
      </c>
      <c r="B29" s="3"/>
      <c r="C29" s="3">
        <v>2031</v>
      </c>
      <c r="D29" s="6">
        <v>75.47</v>
      </c>
      <c r="E29" s="6">
        <v>95</v>
      </c>
      <c r="F29" s="4">
        <v>1000000</v>
      </c>
      <c r="G29" s="3" t="s">
        <v>27</v>
      </c>
      <c r="H29" s="6">
        <v>134.47999999999999</v>
      </c>
      <c r="I29" s="4">
        <f t="shared" si="2"/>
        <v>2626</v>
      </c>
      <c r="J29" s="7"/>
      <c r="K29" t="str">
        <f t="shared" si="3"/>
        <v>Clear Diesel (NMULSD001 or applicable NM pathway)|2031</v>
      </c>
    </row>
    <row r="30" spans="1:11" x14ac:dyDescent="0.25">
      <c r="A30" t="s">
        <v>29</v>
      </c>
      <c r="B30" s="3"/>
      <c r="C30" s="3">
        <v>2032</v>
      </c>
      <c r="D30" s="6">
        <v>74.510000000000005</v>
      </c>
      <c r="E30" s="6">
        <v>95</v>
      </c>
      <c r="F30" s="4">
        <v>1000000</v>
      </c>
      <c r="G30" s="3" t="s">
        <v>27</v>
      </c>
      <c r="H30" s="6">
        <v>134.47999999999999</v>
      </c>
      <c r="I30" s="4">
        <f t="shared" si="2"/>
        <v>2755</v>
      </c>
      <c r="J30" s="7"/>
      <c r="K30" t="str">
        <f t="shared" si="3"/>
        <v>Clear Diesel (NMULSD001 or applicable NM pathway)|2032</v>
      </c>
    </row>
    <row r="31" spans="1:11" x14ac:dyDescent="0.25">
      <c r="A31" t="s">
        <v>29</v>
      </c>
      <c r="B31" s="3"/>
      <c r="C31" s="3">
        <v>2033</v>
      </c>
      <c r="D31" s="6">
        <v>73.56</v>
      </c>
      <c r="E31" s="6">
        <v>95</v>
      </c>
      <c r="F31" s="4">
        <v>1000000</v>
      </c>
      <c r="G31" s="3" t="s">
        <v>27</v>
      </c>
      <c r="H31" s="6">
        <v>134.47999999999999</v>
      </c>
      <c r="I31" s="4">
        <f t="shared" si="2"/>
        <v>2883</v>
      </c>
      <c r="J31" s="7"/>
      <c r="K31" t="str">
        <f t="shared" si="3"/>
        <v>Clear Diesel (NMULSD001 or applicable NM pathway)|2033</v>
      </c>
    </row>
    <row r="32" spans="1:11" x14ac:dyDescent="0.25">
      <c r="A32" t="s">
        <v>29</v>
      </c>
      <c r="B32" s="3"/>
      <c r="C32" s="3">
        <v>2034</v>
      </c>
      <c r="D32" s="6">
        <v>72.599999999999994</v>
      </c>
      <c r="E32" s="6">
        <v>95</v>
      </c>
      <c r="F32" s="4">
        <v>1000000</v>
      </c>
      <c r="G32" s="3" t="s">
        <v>27</v>
      </c>
      <c r="H32" s="6">
        <v>134.47999999999999</v>
      </c>
      <c r="I32" s="4">
        <f t="shared" si="2"/>
        <v>3012</v>
      </c>
      <c r="J32" s="7"/>
      <c r="K32" t="str">
        <f t="shared" si="3"/>
        <v>Clear Diesel (NMULSD001 or applicable NM pathway)|2034</v>
      </c>
    </row>
    <row r="33" spans="1:11" x14ac:dyDescent="0.25">
      <c r="A33" t="s">
        <v>29</v>
      </c>
      <c r="B33" s="3"/>
      <c r="C33" s="3">
        <v>2035</v>
      </c>
      <c r="D33" s="6">
        <v>71.650000000000006</v>
      </c>
      <c r="E33" s="6">
        <v>95</v>
      </c>
      <c r="F33" s="4">
        <v>1000000</v>
      </c>
      <c r="G33" s="3" t="s">
        <v>27</v>
      </c>
      <c r="H33" s="6">
        <v>134.47999999999999</v>
      </c>
      <c r="I33" s="4">
        <f t="shared" si="2"/>
        <v>3140</v>
      </c>
      <c r="J33" s="7"/>
      <c r="K33" t="str">
        <f t="shared" si="3"/>
        <v>Clear Diesel (NMULSD001 or applicable NM pathway)|2035</v>
      </c>
    </row>
    <row r="34" spans="1:11" x14ac:dyDescent="0.25">
      <c r="A34" t="s">
        <v>29</v>
      </c>
      <c r="B34" s="3"/>
      <c r="C34" s="3">
        <v>2036</v>
      </c>
      <c r="D34" s="6">
        <v>70.69</v>
      </c>
      <c r="E34" s="6">
        <v>95</v>
      </c>
      <c r="F34" s="4">
        <v>1000000</v>
      </c>
      <c r="G34" s="3" t="s">
        <v>27</v>
      </c>
      <c r="H34" s="6">
        <v>134.47999999999999</v>
      </c>
      <c r="I34" s="4">
        <f t="shared" si="2"/>
        <v>3269</v>
      </c>
      <c r="J34" s="7"/>
      <c r="K34" t="str">
        <f t="shared" si="3"/>
        <v>Clear Diesel (NMULSD001 or applicable NM pathway)|2036</v>
      </c>
    </row>
    <row r="35" spans="1:11" x14ac:dyDescent="0.25">
      <c r="A35" t="s">
        <v>29</v>
      </c>
      <c r="B35" s="3"/>
      <c r="C35" s="3">
        <v>2037</v>
      </c>
      <c r="D35" s="6">
        <v>69.739999999999995</v>
      </c>
      <c r="E35" s="6">
        <v>95</v>
      </c>
      <c r="F35" s="4">
        <v>1000000</v>
      </c>
      <c r="G35" s="3" t="s">
        <v>27</v>
      </c>
      <c r="H35" s="6">
        <v>134.47999999999999</v>
      </c>
      <c r="I35" s="4">
        <f t="shared" si="2"/>
        <v>3397</v>
      </c>
      <c r="J35" s="7"/>
      <c r="K35" t="str">
        <f t="shared" si="3"/>
        <v>Clear Diesel (NMULSD001 or applicable NM pathway)|2037</v>
      </c>
    </row>
    <row r="36" spans="1:11" x14ac:dyDescent="0.25">
      <c r="A36" t="s">
        <v>29</v>
      </c>
      <c r="B36" s="3"/>
      <c r="C36" s="3">
        <v>2038</v>
      </c>
      <c r="D36" s="6">
        <v>68.78</v>
      </c>
      <c r="E36" s="6">
        <v>95</v>
      </c>
      <c r="F36" s="4">
        <v>1000000</v>
      </c>
      <c r="G36" s="3" t="s">
        <v>27</v>
      </c>
      <c r="H36" s="6">
        <v>134.47999999999999</v>
      </c>
      <c r="I36" s="4">
        <f t="shared" si="2"/>
        <v>3526</v>
      </c>
      <c r="J36" s="7"/>
      <c r="K36" t="str">
        <f t="shared" si="3"/>
        <v>Clear Diesel (NMULSD001 or applicable NM pathway)|2038</v>
      </c>
    </row>
    <row r="37" spans="1:11" x14ac:dyDescent="0.25">
      <c r="A37" t="s">
        <v>29</v>
      </c>
      <c r="B37" s="3"/>
      <c r="C37" s="3">
        <v>2039</v>
      </c>
      <c r="D37" s="6">
        <v>67.83</v>
      </c>
      <c r="E37" s="6">
        <v>95</v>
      </c>
      <c r="F37" s="4">
        <v>1000000</v>
      </c>
      <c r="G37" s="3" t="s">
        <v>27</v>
      </c>
      <c r="H37" s="6">
        <v>134.47999999999999</v>
      </c>
      <c r="I37" s="4">
        <f t="shared" si="2"/>
        <v>3654</v>
      </c>
      <c r="J37" s="7"/>
      <c r="K37" t="str">
        <f t="shared" si="3"/>
        <v>Clear Diesel (NMULSD001 or applicable NM pathway)|2039</v>
      </c>
    </row>
    <row r="38" spans="1:11" ht="25.5" x14ac:dyDescent="0.25">
      <c r="A38" t="s">
        <v>29</v>
      </c>
      <c r="B38" s="3"/>
      <c r="C38" s="3" t="s">
        <v>28</v>
      </c>
      <c r="D38" s="6">
        <v>66.87</v>
      </c>
      <c r="E38" s="6">
        <v>95</v>
      </c>
      <c r="F38" s="4">
        <v>1000000</v>
      </c>
      <c r="G38" s="3" t="s">
        <v>27</v>
      </c>
      <c r="H38" s="6">
        <v>134.47999999999999</v>
      </c>
      <c r="I38" s="4">
        <f t="shared" si="2"/>
        <v>3783</v>
      </c>
      <c r="J38" s="7"/>
      <c r="K38" t="str">
        <f t="shared" si="3"/>
        <v>Clear Diesel (NMULSD001 or applicable NM pathway)|2040 and subsequent years</v>
      </c>
    </row>
    <row r="39" spans="1:11" x14ac:dyDescent="0.25">
      <c r="D39" s="7"/>
      <c r="E39" s="7"/>
      <c r="F39" s="8"/>
      <c r="H39" s="7"/>
      <c r="I39" s="8"/>
      <c r="J39" s="7"/>
    </row>
    <row r="40" spans="1:11" x14ac:dyDescent="0.25">
      <c r="D40" s="7"/>
      <c r="E40" s="7"/>
      <c r="F40" s="8"/>
      <c r="H40" s="7"/>
      <c r="I40" s="8"/>
      <c r="J40" s="7"/>
    </row>
    <row r="41" spans="1:11" x14ac:dyDescent="0.25">
      <c r="D41" s="7"/>
      <c r="E41" s="7"/>
      <c r="F41" s="8"/>
      <c r="H41" s="7"/>
      <c r="I41" s="8"/>
      <c r="J41" s="7"/>
    </row>
    <row r="42" spans="1:11" x14ac:dyDescent="0.25">
      <c r="D42" s="7"/>
      <c r="E42" s="7"/>
      <c r="F42" s="8"/>
      <c r="H42" s="7"/>
      <c r="I42" s="8"/>
      <c r="J42" s="7"/>
    </row>
    <row r="43" spans="1:11" ht="18.75" x14ac:dyDescent="0.25">
      <c r="B43" s="41" t="s">
        <v>30</v>
      </c>
      <c r="C43" s="40"/>
      <c r="D43" s="40"/>
      <c r="E43" s="40"/>
      <c r="F43" s="40"/>
      <c r="G43" s="40"/>
      <c r="H43" s="40"/>
      <c r="I43" s="40"/>
      <c r="J43" s="7"/>
    </row>
    <row r="44" spans="1:11" x14ac:dyDescent="0.25">
      <c r="B44" s="42" t="s">
        <v>31</v>
      </c>
      <c r="C44" s="43"/>
      <c r="D44" s="43"/>
      <c r="E44" s="43"/>
      <c r="F44" s="43"/>
      <c r="G44" s="43"/>
      <c r="H44" s="43"/>
      <c r="I44" s="44"/>
      <c r="J44" s="7"/>
    </row>
    <row r="45" spans="1:11" x14ac:dyDescent="0.25">
      <c r="B45" s="42" t="s">
        <v>32</v>
      </c>
      <c r="C45" s="43"/>
      <c r="D45" s="43"/>
      <c r="E45" s="43"/>
      <c r="F45" s="43"/>
      <c r="G45" s="43"/>
      <c r="H45" s="43"/>
      <c r="I45" s="44"/>
      <c r="J45" s="7"/>
    </row>
    <row r="46" spans="1:11" x14ac:dyDescent="0.25">
      <c r="B46" s="42" t="s">
        <v>33</v>
      </c>
      <c r="C46" s="43"/>
      <c r="D46" s="43"/>
      <c r="E46" s="43"/>
      <c r="F46" s="43"/>
      <c r="G46" s="43"/>
      <c r="H46" s="43"/>
      <c r="I46" s="44"/>
      <c r="J46" s="7"/>
    </row>
  </sheetData>
  <mergeCells count="5">
    <mergeCell ref="B44:I44"/>
    <mergeCell ref="B2:I2"/>
    <mergeCell ref="B45:I45"/>
    <mergeCell ref="B46:I46"/>
    <mergeCell ref="B43:I4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268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B8" sqref="B8"/>
    </sheetView>
  </sheetViews>
  <sheetFormatPr defaultRowHeight="15" x14ac:dyDescent="0.25"/>
  <cols>
    <col min="1" max="1" width="13" hidden="1" customWidth="1"/>
    <col min="2" max="2" width="56" customWidth="1"/>
    <col min="3" max="3" width="18" customWidth="1"/>
    <col min="4" max="4" width="12" customWidth="1"/>
    <col min="5" max="6" width="14" customWidth="1"/>
    <col min="7" max="7" width="16" customWidth="1"/>
    <col min="8" max="9" width="14" customWidth="1"/>
    <col min="10" max="10" width="16" customWidth="1"/>
    <col min="11" max="11" width="22" hidden="1" customWidth="1"/>
  </cols>
  <sheetData>
    <row r="2" spans="1:11" ht="18.75" x14ac:dyDescent="0.25">
      <c r="B2" s="41" t="s">
        <v>34</v>
      </c>
      <c r="C2" s="40"/>
      <c r="D2" s="40"/>
      <c r="E2" s="40"/>
      <c r="F2" s="40"/>
      <c r="G2" s="40"/>
      <c r="H2" s="40"/>
      <c r="I2" s="40"/>
      <c r="J2" s="40"/>
    </row>
    <row r="4" spans="1:11" ht="25.5" x14ac:dyDescent="0.25">
      <c r="B4" s="1" t="s">
        <v>35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36</v>
      </c>
      <c r="J4" s="1" t="s">
        <v>37</v>
      </c>
    </row>
    <row r="5" spans="1:11" x14ac:dyDescent="0.25">
      <c r="B5" s="5"/>
      <c r="C5" s="5"/>
      <c r="D5" s="5" t="s">
        <v>24</v>
      </c>
      <c r="E5" s="5" t="s">
        <v>24</v>
      </c>
      <c r="F5" s="5"/>
      <c r="G5" s="5"/>
      <c r="H5" s="5" t="s">
        <v>25</v>
      </c>
      <c r="I5" s="5" t="s">
        <v>38</v>
      </c>
      <c r="J5" s="5"/>
    </row>
    <row r="7" spans="1:11" x14ac:dyDescent="0.25">
      <c r="B7" s="45" t="s">
        <v>39</v>
      </c>
      <c r="C7" s="40"/>
      <c r="D7" s="40"/>
      <c r="E7" s="40"/>
      <c r="F7" s="40"/>
      <c r="G7" s="40"/>
      <c r="H7" s="40"/>
      <c r="I7" s="40"/>
      <c r="J7" s="40"/>
    </row>
    <row r="8" spans="1:11" ht="25.5" x14ac:dyDescent="0.25">
      <c r="A8" t="s">
        <v>40</v>
      </c>
      <c r="B8" s="9" t="s">
        <v>40</v>
      </c>
      <c r="C8" s="9">
        <v>2026</v>
      </c>
      <c r="D8" s="10">
        <v>93.89</v>
      </c>
      <c r="E8" s="10">
        <v>75</v>
      </c>
      <c r="F8" s="11">
        <v>1000000</v>
      </c>
      <c r="G8" s="9" t="s">
        <v>27</v>
      </c>
      <c r="H8" s="10">
        <v>81.510000000000005</v>
      </c>
      <c r="I8" s="10">
        <v>1</v>
      </c>
      <c r="J8" s="11">
        <f t="shared" ref="J8:J22" si="0">ROUND(((D8-(E8/I8))*F8*H8*I8)/1000000,0)</f>
        <v>1540</v>
      </c>
      <c r="K8" t="str">
        <f t="shared" ref="K8:K22" si="1">A8&amp;"|"&amp;C8</f>
        <v>Denatured Fuel Corn-Based Ethanol (NMETOH001) - Gasoline Substitute Application|2026</v>
      </c>
    </row>
    <row r="9" spans="1:11" x14ac:dyDescent="0.25">
      <c r="A9" t="s">
        <v>40</v>
      </c>
      <c r="B9" s="12"/>
      <c r="C9" s="12">
        <v>2027</v>
      </c>
      <c r="D9" s="13">
        <v>92.45</v>
      </c>
      <c r="E9" s="13">
        <v>75</v>
      </c>
      <c r="F9" s="14">
        <v>1000000</v>
      </c>
      <c r="G9" s="12" t="s">
        <v>27</v>
      </c>
      <c r="H9" s="13">
        <v>81.510000000000005</v>
      </c>
      <c r="I9" s="13">
        <v>1</v>
      </c>
      <c r="J9" s="14">
        <f t="shared" si="0"/>
        <v>1422</v>
      </c>
      <c r="K9" t="str">
        <f t="shared" si="1"/>
        <v>Denatured Fuel Corn-Based Ethanol (NMETOH001) - Gasoline Substitute Application|2027</v>
      </c>
    </row>
    <row r="10" spans="1:11" x14ac:dyDescent="0.25">
      <c r="A10" t="s">
        <v>40</v>
      </c>
      <c r="B10" s="12"/>
      <c r="C10" s="12">
        <v>2028</v>
      </c>
      <c r="D10" s="13">
        <v>89.87</v>
      </c>
      <c r="E10" s="13">
        <v>75</v>
      </c>
      <c r="F10" s="14">
        <v>1000000</v>
      </c>
      <c r="G10" s="12" t="s">
        <v>27</v>
      </c>
      <c r="H10" s="13">
        <v>81.510000000000005</v>
      </c>
      <c r="I10" s="13">
        <v>1</v>
      </c>
      <c r="J10" s="14">
        <f t="shared" si="0"/>
        <v>1212</v>
      </c>
      <c r="K10" t="str">
        <f t="shared" si="1"/>
        <v>Denatured Fuel Corn-Based Ethanol (NMETOH001) - Gasoline Substitute Application|2028</v>
      </c>
    </row>
    <row r="11" spans="1:11" x14ac:dyDescent="0.25">
      <c r="A11" t="s">
        <v>40</v>
      </c>
      <c r="B11" s="12"/>
      <c r="C11" s="12">
        <v>2029</v>
      </c>
      <c r="D11" s="13">
        <v>85.09</v>
      </c>
      <c r="E11" s="13">
        <v>75</v>
      </c>
      <c r="F11" s="14">
        <v>1000000</v>
      </c>
      <c r="G11" s="12" t="s">
        <v>27</v>
      </c>
      <c r="H11" s="13">
        <v>81.510000000000005</v>
      </c>
      <c r="I11" s="13">
        <v>1</v>
      </c>
      <c r="J11" s="14">
        <f t="shared" si="0"/>
        <v>822</v>
      </c>
      <c r="K11" t="str">
        <f t="shared" si="1"/>
        <v>Denatured Fuel Corn-Based Ethanol (NMETOH001) - Gasoline Substitute Application|2029</v>
      </c>
    </row>
    <row r="12" spans="1:11" x14ac:dyDescent="0.25">
      <c r="A12" t="s">
        <v>40</v>
      </c>
      <c r="B12" s="12"/>
      <c r="C12" s="12">
        <v>2030</v>
      </c>
      <c r="D12" s="13">
        <v>76.489999999999995</v>
      </c>
      <c r="E12" s="13">
        <v>75</v>
      </c>
      <c r="F12" s="14">
        <v>1000000</v>
      </c>
      <c r="G12" s="12" t="s">
        <v>27</v>
      </c>
      <c r="H12" s="13">
        <v>81.510000000000005</v>
      </c>
      <c r="I12" s="13">
        <v>1</v>
      </c>
      <c r="J12" s="14">
        <f t="shared" si="0"/>
        <v>121</v>
      </c>
      <c r="K12" t="str">
        <f t="shared" si="1"/>
        <v>Denatured Fuel Corn-Based Ethanol (NMETOH001) - Gasoline Substitute Application|2030</v>
      </c>
    </row>
    <row r="13" spans="1:11" x14ac:dyDescent="0.25">
      <c r="A13" t="s">
        <v>40</v>
      </c>
      <c r="B13" s="12"/>
      <c r="C13" s="12">
        <v>2031</v>
      </c>
      <c r="D13" s="13">
        <v>75.53</v>
      </c>
      <c r="E13" s="13">
        <v>75</v>
      </c>
      <c r="F13" s="14">
        <v>1000000</v>
      </c>
      <c r="G13" s="12" t="s">
        <v>27</v>
      </c>
      <c r="H13" s="13">
        <v>81.510000000000005</v>
      </c>
      <c r="I13" s="13">
        <v>1</v>
      </c>
      <c r="J13" s="14">
        <f t="shared" si="0"/>
        <v>43</v>
      </c>
      <c r="K13" t="str">
        <f t="shared" si="1"/>
        <v>Denatured Fuel Corn-Based Ethanol (NMETOH001) - Gasoline Substitute Application|2031</v>
      </c>
    </row>
    <row r="14" spans="1:11" x14ac:dyDescent="0.25">
      <c r="A14" t="s">
        <v>40</v>
      </c>
      <c r="B14" s="12"/>
      <c r="C14" s="12">
        <v>2032</v>
      </c>
      <c r="D14" s="13">
        <v>74.58</v>
      </c>
      <c r="E14" s="13">
        <v>75</v>
      </c>
      <c r="F14" s="14">
        <v>1000000</v>
      </c>
      <c r="G14" s="12" t="s">
        <v>27</v>
      </c>
      <c r="H14" s="13">
        <v>81.510000000000005</v>
      </c>
      <c r="I14" s="13">
        <v>1</v>
      </c>
      <c r="J14" s="14">
        <f t="shared" si="0"/>
        <v>-34</v>
      </c>
      <c r="K14" t="str">
        <f t="shared" si="1"/>
        <v>Denatured Fuel Corn-Based Ethanol (NMETOH001) - Gasoline Substitute Application|2032</v>
      </c>
    </row>
    <row r="15" spans="1:11" x14ac:dyDescent="0.25">
      <c r="A15" t="s">
        <v>40</v>
      </c>
      <c r="B15" s="12"/>
      <c r="C15" s="12">
        <v>2033</v>
      </c>
      <c r="D15" s="13">
        <v>73.62</v>
      </c>
      <c r="E15" s="13">
        <v>75</v>
      </c>
      <c r="F15" s="14">
        <v>1000000</v>
      </c>
      <c r="G15" s="12" t="s">
        <v>27</v>
      </c>
      <c r="H15" s="13">
        <v>81.510000000000005</v>
      </c>
      <c r="I15" s="13">
        <v>1</v>
      </c>
      <c r="J15" s="14">
        <f t="shared" si="0"/>
        <v>-112</v>
      </c>
      <c r="K15" t="str">
        <f t="shared" si="1"/>
        <v>Denatured Fuel Corn-Based Ethanol (NMETOH001) - Gasoline Substitute Application|2033</v>
      </c>
    </row>
    <row r="16" spans="1:11" x14ac:dyDescent="0.25">
      <c r="A16" t="s">
        <v>40</v>
      </c>
      <c r="B16" s="12"/>
      <c r="C16" s="12">
        <v>2034</v>
      </c>
      <c r="D16" s="13">
        <v>72.66</v>
      </c>
      <c r="E16" s="13">
        <v>75</v>
      </c>
      <c r="F16" s="14">
        <v>1000000</v>
      </c>
      <c r="G16" s="12" t="s">
        <v>27</v>
      </c>
      <c r="H16" s="13">
        <v>81.510000000000005</v>
      </c>
      <c r="I16" s="13">
        <v>1</v>
      </c>
      <c r="J16" s="14">
        <f t="shared" si="0"/>
        <v>-191</v>
      </c>
      <c r="K16" t="str">
        <f t="shared" si="1"/>
        <v>Denatured Fuel Corn-Based Ethanol (NMETOH001) - Gasoline Substitute Application|2034</v>
      </c>
    </row>
    <row r="17" spans="1:11" x14ac:dyDescent="0.25">
      <c r="A17" t="s">
        <v>40</v>
      </c>
      <c r="B17" s="12"/>
      <c r="C17" s="12">
        <v>2035</v>
      </c>
      <c r="D17" s="13">
        <v>71.709999999999994</v>
      </c>
      <c r="E17" s="13">
        <v>75</v>
      </c>
      <c r="F17" s="14">
        <v>1000000</v>
      </c>
      <c r="G17" s="12" t="s">
        <v>27</v>
      </c>
      <c r="H17" s="13">
        <v>81.510000000000005</v>
      </c>
      <c r="I17" s="13">
        <v>1</v>
      </c>
      <c r="J17" s="14">
        <f t="shared" si="0"/>
        <v>-268</v>
      </c>
      <c r="K17" t="str">
        <f t="shared" si="1"/>
        <v>Denatured Fuel Corn-Based Ethanol (NMETOH001) - Gasoline Substitute Application|2035</v>
      </c>
    </row>
    <row r="18" spans="1:11" x14ac:dyDescent="0.25">
      <c r="A18" t="s">
        <v>40</v>
      </c>
      <c r="B18" s="12"/>
      <c r="C18" s="12">
        <v>2036</v>
      </c>
      <c r="D18" s="13">
        <v>70.75</v>
      </c>
      <c r="E18" s="13">
        <v>75</v>
      </c>
      <c r="F18" s="14">
        <v>1000000</v>
      </c>
      <c r="G18" s="12" t="s">
        <v>27</v>
      </c>
      <c r="H18" s="13">
        <v>81.510000000000005</v>
      </c>
      <c r="I18" s="13">
        <v>1</v>
      </c>
      <c r="J18" s="14">
        <f t="shared" si="0"/>
        <v>-346</v>
      </c>
      <c r="K18" t="str">
        <f t="shared" si="1"/>
        <v>Denatured Fuel Corn-Based Ethanol (NMETOH001) - Gasoline Substitute Application|2036</v>
      </c>
    </row>
    <row r="19" spans="1:11" x14ac:dyDescent="0.25">
      <c r="A19" t="s">
        <v>40</v>
      </c>
      <c r="B19" s="12"/>
      <c r="C19" s="12">
        <v>2037</v>
      </c>
      <c r="D19" s="13">
        <v>69.8</v>
      </c>
      <c r="E19" s="13">
        <v>75</v>
      </c>
      <c r="F19" s="14">
        <v>1000000</v>
      </c>
      <c r="G19" s="12" t="s">
        <v>27</v>
      </c>
      <c r="H19" s="13">
        <v>81.510000000000005</v>
      </c>
      <c r="I19" s="13">
        <v>1</v>
      </c>
      <c r="J19" s="14">
        <f t="shared" si="0"/>
        <v>-424</v>
      </c>
      <c r="K19" t="str">
        <f t="shared" si="1"/>
        <v>Denatured Fuel Corn-Based Ethanol (NMETOH001) - Gasoline Substitute Application|2037</v>
      </c>
    </row>
    <row r="20" spans="1:11" x14ac:dyDescent="0.25">
      <c r="A20" t="s">
        <v>40</v>
      </c>
      <c r="B20" s="12"/>
      <c r="C20" s="12">
        <v>2038</v>
      </c>
      <c r="D20" s="13">
        <v>68.84</v>
      </c>
      <c r="E20" s="13">
        <v>75</v>
      </c>
      <c r="F20" s="14">
        <v>1000000</v>
      </c>
      <c r="G20" s="12" t="s">
        <v>27</v>
      </c>
      <c r="H20" s="13">
        <v>81.510000000000005</v>
      </c>
      <c r="I20" s="13">
        <v>1</v>
      </c>
      <c r="J20" s="14">
        <f t="shared" si="0"/>
        <v>-502</v>
      </c>
      <c r="K20" t="str">
        <f t="shared" si="1"/>
        <v>Denatured Fuel Corn-Based Ethanol (NMETOH001) - Gasoline Substitute Application|2038</v>
      </c>
    </row>
    <row r="21" spans="1:11" x14ac:dyDescent="0.25">
      <c r="A21" t="s">
        <v>40</v>
      </c>
      <c r="B21" s="12"/>
      <c r="C21" s="12">
        <v>2039</v>
      </c>
      <c r="D21" s="13">
        <v>67.88</v>
      </c>
      <c r="E21" s="13">
        <v>75</v>
      </c>
      <c r="F21" s="14">
        <v>1000000</v>
      </c>
      <c r="G21" s="12" t="s">
        <v>27</v>
      </c>
      <c r="H21" s="13">
        <v>81.510000000000005</v>
      </c>
      <c r="I21" s="13">
        <v>1</v>
      </c>
      <c r="J21" s="14">
        <f t="shared" si="0"/>
        <v>-580</v>
      </c>
      <c r="K21" t="str">
        <f t="shared" si="1"/>
        <v>Denatured Fuel Corn-Based Ethanol (NMETOH001) - Gasoline Substitute Application|2039</v>
      </c>
    </row>
    <row r="22" spans="1:11" ht="25.5" x14ac:dyDescent="0.25">
      <c r="A22" t="s">
        <v>40</v>
      </c>
      <c r="B22" s="12"/>
      <c r="C22" s="12" t="s">
        <v>28</v>
      </c>
      <c r="D22" s="13">
        <v>66.930000000000007</v>
      </c>
      <c r="E22" s="13">
        <v>75</v>
      </c>
      <c r="F22" s="14">
        <v>1000000</v>
      </c>
      <c r="G22" s="12" t="s">
        <v>27</v>
      </c>
      <c r="H22" s="13">
        <v>81.510000000000005</v>
      </c>
      <c r="I22" s="13">
        <v>1</v>
      </c>
      <c r="J22" s="14">
        <f t="shared" si="0"/>
        <v>-658</v>
      </c>
      <c r="K22" t="str">
        <f t="shared" si="1"/>
        <v>Denatured Fuel Corn-Based Ethanol (NMETOH001) - Gasoline Substitute Application|2040 and subsequent years</v>
      </c>
    </row>
    <row r="23" spans="1:11" x14ac:dyDescent="0.25">
      <c r="D23" s="7"/>
      <c r="E23" s="7"/>
      <c r="F23" s="8"/>
      <c r="H23" s="7"/>
      <c r="I23" s="7"/>
      <c r="J23" s="8"/>
    </row>
    <row r="24" spans="1:11" ht="25.5" x14ac:dyDescent="0.25">
      <c r="A24" t="s">
        <v>41</v>
      </c>
      <c r="B24" s="9" t="s">
        <v>41</v>
      </c>
      <c r="C24" s="9">
        <v>2026</v>
      </c>
      <c r="D24" s="10">
        <v>93.89</v>
      </c>
      <c r="E24" s="10">
        <v>65</v>
      </c>
      <c r="F24" s="11">
        <v>1000000</v>
      </c>
      <c r="G24" s="9" t="s">
        <v>27</v>
      </c>
      <c r="H24" s="10">
        <v>81.510000000000005</v>
      </c>
      <c r="I24" s="10">
        <v>1</v>
      </c>
      <c r="J24" s="11">
        <f t="shared" ref="J24:J38" si="2">ROUND(((D24-(E24/I24))*F24*H24*I24)/1000000,0)</f>
        <v>2355</v>
      </c>
      <c r="K24" t="str">
        <f t="shared" ref="K24:K38" si="3">A24&amp;"|"&amp;C24</f>
        <v>Denatured Fuel Sorghum-Based Ethanol (NMETOH002) - Gasoline Substitute Application|2026</v>
      </c>
    </row>
    <row r="25" spans="1:11" x14ac:dyDescent="0.25">
      <c r="A25" t="s">
        <v>41</v>
      </c>
      <c r="B25" s="12"/>
      <c r="C25" s="12">
        <v>2027</v>
      </c>
      <c r="D25" s="13">
        <v>92.45</v>
      </c>
      <c r="E25" s="13">
        <v>65</v>
      </c>
      <c r="F25" s="14">
        <v>1000000</v>
      </c>
      <c r="G25" s="12" t="s">
        <v>27</v>
      </c>
      <c r="H25" s="13">
        <v>81.510000000000005</v>
      </c>
      <c r="I25" s="13">
        <v>1</v>
      </c>
      <c r="J25" s="14">
        <f t="shared" si="2"/>
        <v>2237</v>
      </c>
      <c r="K25" t="str">
        <f t="shared" si="3"/>
        <v>Denatured Fuel Sorghum-Based Ethanol (NMETOH002) - Gasoline Substitute Application|2027</v>
      </c>
    </row>
    <row r="26" spans="1:11" x14ac:dyDescent="0.25">
      <c r="A26" t="s">
        <v>41</v>
      </c>
      <c r="B26" s="12"/>
      <c r="C26" s="12">
        <v>2028</v>
      </c>
      <c r="D26" s="13">
        <v>89.87</v>
      </c>
      <c r="E26" s="13">
        <v>65</v>
      </c>
      <c r="F26" s="14">
        <v>1000000</v>
      </c>
      <c r="G26" s="12" t="s">
        <v>27</v>
      </c>
      <c r="H26" s="13">
        <v>81.510000000000005</v>
      </c>
      <c r="I26" s="13">
        <v>1</v>
      </c>
      <c r="J26" s="14">
        <f t="shared" si="2"/>
        <v>2027</v>
      </c>
      <c r="K26" t="str">
        <f t="shared" si="3"/>
        <v>Denatured Fuel Sorghum-Based Ethanol (NMETOH002) - Gasoline Substitute Application|2028</v>
      </c>
    </row>
    <row r="27" spans="1:11" x14ac:dyDescent="0.25">
      <c r="A27" t="s">
        <v>41</v>
      </c>
      <c r="B27" s="12"/>
      <c r="C27" s="12">
        <v>2029</v>
      </c>
      <c r="D27" s="13">
        <v>85.09</v>
      </c>
      <c r="E27" s="13">
        <v>65</v>
      </c>
      <c r="F27" s="14">
        <v>1000000</v>
      </c>
      <c r="G27" s="12" t="s">
        <v>27</v>
      </c>
      <c r="H27" s="13">
        <v>81.510000000000005</v>
      </c>
      <c r="I27" s="13">
        <v>1</v>
      </c>
      <c r="J27" s="14">
        <f t="shared" si="2"/>
        <v>1638</v>
      </c>
      <c r="K27" t="str">
        <f t="shared" si="3"/>
        <v>Denatured Fuel Sorghum-Based Ethanol (NMETOH002) - Gasoline Substitute Application|2029</v>
      </c>
    </row>
    <row r="28" spans="1:11" x14ac:dyDescent="0.25">
      <c r="A28" t="s">
        <v>41</v>
      </c>
      <c r="B28" s="12"/>
      <c r="C28" s="12">
        <v>2030</v>
      </c>
      <c r="D28" s="13">
        <v>76.489999999999995</v>
      </c>
      <c r="E28" s="13">
        <v>65</v>
      </c>
      <c r="F28" s="14">
        <v>1000000</v>
      </c>
      <c r="G28" s="12" t="s">
        <v>27</v>
      </c>
      <c r="H28" s="13">
        <v>81.510000000000005</v>
      </c>
      <c r="I28" s="13">
        <v>1</v>
      </c>
      <c r="J28" s="14">
        <f t="shared" si="2"/>
        <v>937</v>
      </c>
      <c r="K28" t="str">
        <f t="shared" si="3"/>
        <v>Denatured Fuel Sorghum-Based Ethanol (NMETOH002) - Gasoline Substitute Application|2030</v>
      </c>
    </row>
    <row r="29" spans="1:11" x14ac:dyDescent="0.25">
      <c r="A29" t="s">
        <v>41</v>
      </c>
      <c r="B29" s="12"/>
      <c r="C29" s="12">
        <v>2031</v>
      </c>
      <c r="D29" s="13">
        <v>75.53</v>
      </c>
      <c r="E29" s="13">
        <v>65</v>
      </c>
      <c r="F29" s="14">
        <v>1000000</v>
      </c>
      <c r="G29" s="12" t="s">
        <v>27</v>
      </c>
      <c r="H29" s="13">
        <v>81.510000000000005</v>
      </c>
      <c r="I29" s="13">
        <v>1</v>
      </c>
      <c r="J29" s="14">
        <f t="shared" si="2"/>
        <v>858</v>
      </c>
      <c r="K29" t="str">
        <f t="shared" si="3"/>
        <v>Denatured Fuel Sorghum-Based Ethanol (NMETOH002) - Gasoline Substitute Application|2031</v>
      </c>
    </row>
    <row r="30" spans="1:11" x14ac:dyDescent="0.25">
      <c r="A30" t="s">
        <v>41</v>
      </c>
      <c r="B30" s="12"/>
      <c r="C30" s="12">
        <v>2032</v>
      </c>
      <c r="D30" s="13">
        <v>74.58</v>
      </c>
      <c r="E30" s="13">
        <v>65</v>
      </c>
      <c r="F30" s="14">
        <v>1000000</v>
      </c>
      <c r="G30" s="12" t="s">
        <v>27</v>
      </c>
      <c r="H30" s="13">
        <v>81.510000000000005</v>
      </c>
      <c r="I30" s="13">
        <v>1</v>
      </c>
      <c r="J30" s="14">
        <f t="shared" si="2"/>
        <v>781</v>
      </c>
      <c r="K30" t="str">
        <f t="shared" si="3"/>
        <v>Denatured Fuel Sorghum-Based Ethanol (NMETOH002) - Gasoline Substitute Application|2032</v>
      </c>
    </row>
    <row r="31" spans="1:11" x14ac:dyDescent="0.25">
      <c r="A31" t="s">
        <v>41</v>
      </c>
      <c r="B31" s="12"/>
      <c r="C31" s="12">
        <v>2033</v>
      </c>
      <c r="D31" s="13">
        <v>73.62</v>
      </c>
      <c r="E31" s="13">
        <v>65</v>
      </c>
      <c r="F31" s="14">
        <v>1000000</v>
      </c>
      <c r="G31" s="12" t="s">
        <v>27</v>
      </c>
      <c r="H31" s="13">
        <v>81.510000000000005</v>
      </c>
      <c r="I31" s="13">
        <v>1</v>
      </c>
      <c r="J31" s="14">
        <f t="shared" si="2"/>
        <v>703</v>
      </c>
      <c r="K31" t="str">
        <f t="shared" si="3"/>
        <v>Denatured Fuel Sorghum-Based Ethanol (NMETOH002) - Gasoline Substitute Application|2033</v>
      </c>
    </row>
    <row r="32" spans="1:11" x14ac:dyDescent="0.25">
      <c r="A32" t="s">
        <v>41</v>
      </c>
      <c r="B32" s="12"/>
      <c r="C32" s="12">
        <v>2034</v>
      </c>
      <c r="D32" s="13">
        <v>72.66</v>
      </c>
      <c r="E32" s="13">
        <v>65</v>
      </c>
      <c r="F32" s="14">
        <v>1000000</v>
      </c>
      <c r="G32" s="12" t="s">
        <v>27</v>
      </c>
      <c r="H32" s="13">
        <v>81.510000000000005</v>
      </c>
      <c r="I32" s="13">
        <v>1</v>
      </c>
      <c r="J32" s="14">
        <f t="shared" si="2"/>
        <v>624</v>
      </c>
      <c r="K32" t="str">
        <f t="shared" si="3"/>
        <v>Denatured Fuel Sorghum-Based Ethanol (NMETOH002) - Gasoline Substitute Application|2034</v>
      </c>
    </row>
    <row r="33" spans="1:11" x14ac:dyDescent="0.25">
      <c r="A33" t="s">
        <v>41</v>
      </c>
      <c r="B33" s="12"/>
      <c r="C33" s="12">
        <v>2035</v>
      </c>
      <c r="D33" s="13">
        <v>71.709999999999994</v>
      </c>
      <c r="E33" s="13">
        <v>65</v>
      </c>
      <c r="F33" s="14">
        <v>1000000</v>
      </c>
      <c r="G33" s="12" t="s">
        <v>27</v>
      </c>
      <c r="H33" s="13">
        <v>81.510000000000005</v>
      </c>
      <c r="I33" s="13">
        <v>1</v>
      </c>
      <c r="J33" s="14">
        <f t="shared" si="2"/>
        <v>547</v>
      </c>
      <c r="K33" t="str">
        <f t="shared" si="3"/>
        <v>Denatured Fuel Sorghum-Based Ethanol (NMETOH002) - Gasoline Substitute Application|2035</v>
      </c>
    </row>
    <row r="34" spans="1:11" x14ac:dyDescent="0.25">
      <c r="A34" t="s">
        <v>41</v>
      </c>
      <c r="B34" s="12"/>
      <c r="C34" s="12">
        <v>2036</v>
      </c>
      <c r="D34" s="13">
        <v>70.75</v>
      </c>
      <c r="E34" s="13">
        <v>65</v>
      </c>
      <c r="F34" s="14">
        <v>1000000</v>
      </c>
      <c r="G34" s="12" t="s">
        <v>27</v>
      </c>
      <c r="H34" s="13">
        <v>81.510000000000005</v>
      </c>
      <c r="I34" s="13">
        <v>1</v>
      </c>
      <c r="J34" s="14">
        <f t="shared" si="2"/>
        <v>469</v>
      </c>
      <c r="K34" t="str">
        <f t="shared" si="3"/>
        <v>Denatured Fuel Sorghum-Based Ethanol (NMETOH002) - Gasoline Substitute Application|2036</v>
      </c>
    </row>
    <row r="35" spans="1:11" x14ac:dyDescent="0.25">
      <c r="A35" t="s">
        <v>41</v>
      </c>
      <c r="B35" s="12"/>
      <c r="C35" s="12">
        <v>2037</v>
      </c>
      <c r="D35" s="13">
        <v>69.8</v>
      </c>
      <c r="E35" s="13">
        <v>65</v>
      </c>
      <c r="F35" s="14">
        <v>1000000</v>
      </c>
      <c r="G35" s="12" t="s">
        <v>27</v>
      </c>
      <c r="H35" s="13">
        <v>81.510000000000005</v>
      </c>
      <c r="I35" s="13">
        <v>1</v>
      </c>
      <c r="J35" s="14">
        <f t="shared" si="2"/>
        <v>391</v>
      </c>
      <c r="K35" t="str">
        <f t="shared" si="3"/>
        <v>Denatured Fuel Sorghum-Based Ethanol (NMETOH002) - Gasoline Substitute Application|2037</v>
      </c>
    </row>
    <row r="36" spans="1:11" x14ac:dyDescent="0.25">
      <c r="A36" t="s">
        <v>41</v>
      </c>
      <c r="B36" s="12"/>
      <c r="C36" s="12">
        <v>2038</v>
      </c>
      <c r="D36" s="13">
        <v>68.84</v>
      </c>
      <c r="E36" s="13">
        <v>65</v>
      </c>
      <c r="F36" s="14">
        <v>1000000</v>
      </c>
      <c r="G36" s="12" t="s">
        <v>27</v>
      </c>
      <c r="H36" s="13">
        <v>81.510000000000005</v>
      </c>
      <c r="I36" s="13">
        <v>1</v>
      </c>
      <c r="J36" s="14">
        <f t="shared" si="2"/>
        <v>313</v>
      </c>
      <c r="K36" t="str">
        <f t="shared" si="3"/>
        <v>Denatured Fuel Sorghum-Based Ethanol (NMETOH002) - Gasoline Substitute Application|2038</v>
      </c>
    </row>
    <row r="37" spans="1:11" x14ac:dyDescent="0.25">
      <c r="A37" t="s">
        <v>41</v>
      </c>
      <c r="B37" s="12"/>
      <c r="C37" s="12">
        <v>2039</v>
      </c>
      <c r="D37" s="13">
        <v>67.88</v>
      </c>
      <c r="E37" s="13">
        <v>65</v>
      </c>
      <c r="F37" s="14">
        <v>1000000</v>
      </c>
      <c r="G37" s="12" t="s">
        <v>27</v>
      </c>
      <c r="H37" s="13">
        <v>81.510000000000005</v>
      </c>
      <c r="I37" s="13">
        <v>1</v>
      </c>
      <c r="J37" s="14">
        <f t="shared" si="2"/>
        <v>235</v>
      </c>
      <c r="K37" t="str">
        <f t="shared" si="3"/>
        <v>Denatured Fuel Sorghum-Based Ethanol (NMETOH002) - Gasoline Substitute Application|2039</v>
      </c>
    </row>
    <row r="38" spans="1:11" ht="25.5" x14ac:dyDescent="0.25">
      <c r="A38" t="s">
        <v>41</v>
      </c>
      <c r="B38" s="12"/>
      <c r="C38" s="12" t="s">
        <v>28</v>
      </c>
      <c r="D38" s="13">
        <v>66.930000000000007</v>
      </c>
      <c r="E38" s="13">
        <v>65</v>
      </c>
      <c r="F38" s="14">
        <v>1000000</v>
      </c>
      <c r="G38" s="12" t="s">
        <v>27</v>
      </c>
      <c r="H38" s="13">
        <v>81.510000000000005</v>
      </c>
      <c r="I38" s="13">
        <v>1</v>
      </c>
      <c r="J38" s="14">
        <f t="shared" si="2"/>
        <v>157</v>
      </c>
      <c r="K38" t="str">
        <f t="shared" si="3"/>
        <v>Denatured Fuel Sorghum-Based Ethanol (NMETOH002) - Gasoline Substitute Application|2040 and subsequent years</v>
      </c>
    </row>
    <row r="39" spans="1:11" x14ac:dyDescent="0.25">
      <c r="D39" s="7"/>
      <c r="E39" s="7"/>
      <c r="F39" s="8"/>
      <c r="H39" s="7"/>
      <c r="I39" s="7"/>
      <c r="J39" s="8"/>
    </row>
    <row r="40" spans="1:11" ht="25.5" x14ac:dyDescent="0.25">
      <c r="A40" t="s">
        <v>42</v>
      </c>
      <c r="B40" s="9" t="s">
        <v>42</v>
      </c>
      <c r="C40" s="9">
        <v>2026</v>
      </c>
      <c r="D40" s="10">
        <v>93.89</v>
      </c>
      <c r="E40" s="10">
        <v>65</v>
      </c>
      <c r="F40" s="11">
        <v>1000000</v>
      </c>
      <c r="G40" s="9" t="s">
        <v>27</v>
      </c>
      <c r="H40" s="10">
        <v>117.66</v>
      </c>
      <c r="I40" s="10">
        <v>1</v>
      </c>
      <c r="J40" s="11">
        <f t="shared" ref="J40:J54" si="4">ROUND(((D40-(E40/I40))*F40*H40*I40)/1000000,0)</f>
        <v>3399</v>
      </c>
      <c r="K40" t="str">
        <f t="shared" ref="K40:K54" si="5">A40&amp;"|"&amp;C40</f>
        <v>Renewable Naphtha Derived from Any Non-Palm Virgin Plant Oil (NMRN001) - Gasoline Substitute Application|2026</v>
      </c>
    </row>
    <row r="41" spans="1:11" x14ac:dyDescent="0.25">
      <c r="A41" t="s">
        <v>42</v>
      </c>
      <c r="B41" s="12"/>
      <c r="C41" s="12">
        <v>2027</v>
      </c>
      <c r="D41" s="13">
        <v>92.45</v>
      </c>
      <c r="E41" s="13">
        <v>65</v>
      </c>
      <c r="F41" s="14">
        <v>1000000</v>
      </c>
      <c r="G41" s="12" t="s">
        <v>27</v>
      </c>
      <c r="H41" s="13">
        <v>117.66</v>
      </c>
      <c r="I41" s="13">
        <v>1</v>
      </c>
      <c r="J41" s="14">
        <f t="shared" si="4"/>
        <v>3230</v>
      </c>
      <c r="K41" t="str">
        <f t="shared" si="5"/>
        <v>Renewable Naphtha Derived from Any Non-Palm Virgin Plant Oil (NMRN001) - Gasoline Substitute Application|2027</v>
      </c>
    </row>
    <row r="42" spans="1:11" x14ac:dyDescent="0.25">
      <c r="A42" t="s">
        <v>42</v>
      </c>
      <c r="B42" s="12"/>
      <c r="C42" s="12">
        <v>2028</v>
      </c>
      <c r="D42" s="13">
        <v>89.87</v>
      </c>
      <c r="E42" s="13">
        <v>65</v>
      </c>
      <c r="F42" s="14">
        <v>1000000</v>
      </c>
      <c r="G42" s="12" t="s">
        <v>27</v>
      </c>
      <c r="H42" s="13">
        <v>117.66</v>
      </c>
      <c r="I42" s="13">
        <v>1</v>
      </c>
      <c r="J42" s="14">
        <f t="shared" si="4"/>
        <v>2926</v>
      </c>
      <c r="K42" t="str">
        <f t="shared" si="5"/>
        <v>Renewable Naphtha Derived from Any Non-Palm Virgin Plant Oil (NMRN001) - Gasoline Substitute Application|2028</v>
      </c>
    </row>
    <row r="43" spans="1:11" x14ac:dyDescent="0.25">
      <c r="A43" t="s">
        <v>42</v>
      </c>
      <c r="B43" s="12"/>
      <c r="C43" s="12">
        <v>2029</v>
      </c>
      <c r="D43" s="13">
        <v>85.09</v>
      </c>
      <c r="E43" s="13">
        <v>65</v>
      </c>
      <c r="F43" s="14">
        <v>1000000</v>
      </c>
      <c r="G43" s="12" t="s">
        <v>27</v>
      </c>
      <c r="H43" s="13">
        <v>117.66</v>
      </c>
      <c r="I43" s="13">
        <v>1</v>
      </c>
      <c r="J43" s="14">
        <f t="shared" si="4"/>
        <v>2364</v>
      </c>
      <c r="K43" t="str">
        <f t="shared" si="5"/>
        <v>Renewable Naphtha Derived from Any Non-Palm Virgin Plant Oil (NMRN001) - Gasoline Substitute Application|2029</v>
      </c>
    </row>
    <row r="44" spans="1:11" x14ac:dyDescent="0.25">
      <c r="A44" t="s">
        <v>42</v>
      </c>
      <c r="B44" s="12"/>
      <c r="C44" s="12">
        <v>2030</v>
      </c>
      <c r="D44" s="13">
        <v>76.489999999999995</v>
      </c>
      <c r="E44" s="13">
        <v>65</v>
      </c>
      <c r="F44" s="14">
        <v>1000000</v>
      </c>
      <c r="G44" s="12" t="s">
        <v>27</v>
      </c>
      <c r="H44" s="13">
        <v>117.66</v>
      </c>
      <c r="I44" s="13">
        <v>1</v>
      </c>
      <c r="J44" s="14">
        <f t="shared" si="4"/>
        <v>1352</v>
      </c>
      <c r="K44" t="str">
        <f t="shared" si="5"/>
        <v>Renewable Naphtha Derived from Any Non-Palm Virgin Plant Oil (NMRN001) - Gasoline Substitute Application|2030</v>
      </c>
    </row>
    <row r="45" spans="1:11" x14ac:dyDescent="0.25">
      <c r="A45" t="s">
        <v>42</v>
      </c>
      <c r="B45" s="12"/>
      <c r="C45" s="12">
        <v>2031</v>
      </c>
      <c r="D45" s="13">
        <v>75.53</v>
      </c>
      <c r="E45" s="13">
        <v>65</v>
      </c>
      <c r="F45" s="14">
        <v>1000000</v>
      </c>
      <c r="G45" s="12" t="s">
        <v>27</v>
      </c>
      <c r="H45" s="13">
        <v>117.66</v>
      </c>
      <c r="I45" s="13">
        <v>1</v>
      </c>
      <c r="J45" s="14">
        <f t="shared" si="4"/>
        <v>1239</v>
      </c>
      <c r="K45" t="str">
        <f t="shared" si="5"/>
        <v>Renewable Naphtha Derived from Any Non-Palm Virgin Plant Oil (NMRN001) - Gasoline Substitute Application|2031</v>
      </c>
    </row>
    <row r="46" spans="1:11" x14ac:dyDescent="0.25">
      <c r="A46" t="s">
        <v>42</v>
      </c>
      <c r="B46" s="12"/>
      <c r="C46" s="12">
        <v>2032</v>
      </c>
      <c r="D46" s="13">
        <v>74.58</v>
      </c>
      <c r="E46" s="13">
        <v>65</v>
      </c>
      <c r="F46" s="14">
        <v>1000000</v>
      </c>
      <c r="G46" s="12" t="s">
        <v>27</v>
      </c>
      <c r="H46" s="13">
        <v>117.66</v>
      </c>
      <c r="I46" s="13">
        <v>1</v>
      </c>
      <c r="J46" s="14">
        <f t="shared" si="4"/>
        <v>1127</v>
      </c>
      <c r="K46" t="str">
        <f t="shared" si="5"/>
        <v>Renewable Naphtha Derived from Any Non-Palm Virgin Plant Oil (NMRN001) - Gasoline Substitute Application|2032</v>
      </c>
    </row>
    <row r="47" spans="1:11" x14ac:dyDescent="0.25">
      <c r="A47" t="s">
        <v>42</v>
      </c>
      <c r="B47" s="12"/>
      <c r="C47" s="12">
        <v>2033</v>
      </c>
      <c r="D47" s="13">
        <v>73.62</v>
      </c>
      <c r="E47" s="13">
        <v>65</v>
      </c>
      <c r="F47" s="14">
        <v>1000000</v>
      </c>
      <c r="G47" s="12" t="s">
        <v>27</v>
      </c>
      <c r="H47" s="13">
        <v>117.66</v>
      </c>
      <c r="I47" s="13">
        <v>1</v>
      </c>
      <c r="J47" s="14">
        <f t="shared" si="4"/>
        <v>1014</v>
      </c>
      <c r="K47" t="str">
        <f t="shared" si="5"/>
        <v>Renewable Naphtha Derived from Any Non-Palm Virgin Plant Oil (NMRN001) - Gasoline Substitute Application|2033</v>
      </c>
    </row>
    <row r="48" spans="1:11" x14ac:dyDescent="0.25">
      <c r="A48" t="s">
        <v>42</v>
      </c>
      <c r="B48" s="12"/>
      <c r="C48" s="12">
        <v>2034</v>
      </c>
      <c r="D48" s="13">
        <v>72.66</v>
      </c>
      <c r="E48" s="13">
        <v>65</v>
      </c>
      <c r="F48" s="14">
        <v>1000000</v>
      </c>
      <c r="G48" s="12" t="s">
        <v>27</v>
      </c>
      <c r="H48" s="13">
        <v>117.66</v>
      </c>
      <c r="I48" s="13">
        <v>1</v>
      </c>
      <c r="J48" s="14">
        <f t="shared" si="4"/>
        <v>901</v>
      </c>
      <c r="K48" t="str">
        <f t="shared" si="5"/>
        <v>Renewable Naphtha Derived from Any Non-Palm Virgin Plant Oil (NMRN001) - Gasoline Substitute Application|2034</v>
      </c>
    </row>
    <row r="49" spans="1:11" x14ac:dyDescent="0.25">
      <c r="A49" t="s">
        <v>42</v>
      </c>
      <c r="B49" s="12"/>
      <c r="C49" s="12">
        <v>2035</v>
      </c>
      <c r="D49" s="13">
        <v>71.709999999999994</v>
      </c>
      <c r="E49" s="13">
        <v>65</v>
      </c>
      <c r="F49" s="14">
        <v>1000000</v>
      </c>
      <c r="G49" s="12" t="s">
        <v>27</v>
      </c>
      <c r="H49" s="13">
        <v>117.66</v>
      </c>
      <c r="I49" s="13">
        <v>1</v>
      </c>
      <c r="J49" s="14">
        <f t="shared" si="4"/>
        <v>789</v>
      </c>
      <c r="K49" t="str">
        <f t="shared" si="5"/>
        <v>Renewable Naphtha Derived from Any Non-Palm Virgin Plant Oil (NMRN001) - Gasoline Substitute Application|2035</v>
      </c>
    </row>
    <row r="50" spans="1:11" x14ac:dyDescent="0.25">
      <c r="A50" t="s">
        <v>42</v>
      </c>
      <c r="B50" s="12"/>
      <c r="C50" s="12">
        <v>2036</v>
      </c>
      <c r="D50" s="13">
        <v>70.75</v>
      </c>
      <c r="E50" s="13">
        <v>65</v>
      </c>
      <c r="F50" s="14">
        <v>1000000</v>
      </c>
      <c r="G50" s="12" t="s">
        <v>27</v>
      </c>
      <c r="H50" s="13">
        <v>117.66</v>
      </c>
      <c r="I50" s="13">
        <v>1</v>
      </c>
      <c r="J50" s="14">
        <f t="shared" si="4"/>
        <v>677</v>
      </c>
      <c r="K50" t="str">
        <f t="shared" si="5"/>
        <v>Renewable Naphtha Derived from Any Non-Palm Virgin Plant Oil (NMRN001) - Gasoline Substitute Application|2036</v>
      </c>
    </row>
    <row r="51" spans="1:11" x14ac:dyDescent="0.25">
      <c r="A51" t="s">
        <v>42</v>
      </c>
      <c r="B51" s="12"/>
      <c r="C51" s="12">
        <v>2037</v>
      </c>
      <c r="D51" s="13">
        <v>69.8</v>
      </c>
      <c r="E51" s="13">
        <v>65</v>
      </c>
      <c r="F51" s="14">
        <v>1000000</v>
      </c>
      <c r="G51" s="12" t="s">
        <v>27</v>
      </c>
      <c r="H51" s="13">
        <v>117.66</v>
      </c>
      <c r="I51" s="13">
        <v>1</v>
      </c>
      <c r="J51" s="14">
        <f t="shared" si="4"/>
        <v>565</v>
      </c>
      <c r="K51" t="str">
        <f t="shared" si="5"/>
        <v>Renewable Naphtha Derived from Any Non-Palm Virgin Plant Oil (NMRN001) - Gasoline Substitute Application|2037</v>
      </c>
    </row>
    <row r="52" spans="1:11" x14ac:dyDescent="0.25">
      <c r="A52" t="s">
        <v>42</v>
      </c>
      <c r="B52" s="12"/>
      <c r="C52" s="12">
        <v>2038</v>
      </c>
      <c r="D52" s="13">
        <v>68.84</v>
      </c>
      <c r="E52" s="13">
        <v>65</v>
      </c>
      <c r="F52" s="14">
        <v>1000000</v>
      </c>
      <c r="G52" s="12" t="s">
        <v>27</v>
      </c>
      <c r="H52" s="13">
        <v>117.66</v>
      </c>
      <c r="I52" s="13">
        <v>1</v>
      </c>
      <c r="J52" s="14">
        <f t="shared" si="4"/>
        <v>452</v>
      </c>
      <c r="K52" t="str">
        <f t="shared" si="5"/>
        <v>Renewable Naphtha Derived from Any Non-Palm Virgin Plant Oil (NMRN001) - Gasoline Substitute Application|2038</v>
      </c>
    </row>
    <row r="53" spans="1:11" x14ac:dyDescent="0.25">
      <c r="A53" t="s">
        <v>42</v>
      </c>
      <c r="B53" s="12"/>
      <c r="C53" s="12">
        <v>2039</v>
      </c>
      <c r="D53" s="13">
        <v>67.88</v>
      </c>
      <c r="E53" s="13">
        <v>65</v>
      </c>
      <c r="F53" s="14">
        <v>1000000</v>
      </c>
      <c r="G53" s="12" t="s">
        <v>27</v>
      </c>
      <c r="H53" s="13">
        <v>117.66</v>
      </c>
      <c r="I53" s="13">
        <v>1</v>
      </c>
      <c r="J53" s="14">
        <f t="shared" si="4"/>
        <v>339</v>
      </c>
      <c r="K53" t="str">
        <f t="shared" si="5"/>
        <v>Renewable Naphtha Derived from Any Non-Palm Virgin Plant Oil (NMRN001) - Gasoline Substitute Application|2039</v>
      </c>
    </row>
    <row r="54" spans="1:11" ht="25.5" x14ac:dyDescent="0.25">
      <c r="A54" t="s">
        <v>42</v>
      </c>
      <c r="B54" s="12"/>
      <c r="C54" s="12" t="s">
        <v>28</v>
      </c>
      <c r="D54" s="13">
        <v>66.930000000000007</v>
      </c>
      <c r="E54" s="13">
        <v>65</v>
      </c>
      <c r="F54" s="14">
        <v>1000000</v>
      </c>
      <c r="G54" s="12" t="s">
        <v>27</v>
      </c>
      <c r="H54" s="13">
        <v>117.66</v>
      </c>
      <c r="I54" s="13">
        <v>1</v>
      </c>
      <c r="J54" s="14">
        <f t="shared" si="4"/>
        <v>227</v>
      </c>
      <c r="K54" t="str">
        <f t="shared" si="5"/>
        <v>Renewable Naphtha Derived from Any Non-Palm Virgin Plant Oil (NMRN001) - Gasoline Substitute Application|2040 and subsequent years</v>
      </c>
    </row>
    <row r="55" spans="1:11" x14ac:dyDescent="0.25">
      <c r="D55" s="7"/>
      <c r="E55" s="7"/>
      <c r="F55" s="8"/>
      <c r="H55" s="7"/>
      <c r="I55" s="7"/>
      <c r="J55" s="8"/>
    </row>
    <row r="56" spans="1:11" ht="25.5" x14ac:dyDescent="0.25">
      <c r="A56" t="s">
        <v>43</v>
      </c>
      <c r="B56" s="9" t="s">
        <v>43</v>
      </c>
      <c r="C56" s="9">
        <v>2026</v>
      </c>
      <c r="D56" s="10">
        <v>93.89</v>
      </c>
      <c r="E56" s="10">
        <v>20</v>
      </c>
      <c r="F56" s="11">
        <v>1000000</v>
      </c>
      <c r="G56" s="9" t="s">
        <v>27</v>
      </c>
      <c r="H56" s="10">
        <v>117.66</v>
      </c>
      <c r="I56" s="10">
        <v>1</v>
      </c>
      <c r="J56" s="11">
        <f t="shared" ref="J56:J70" si="6">ROUND(((D56-(E56/I56))*F56*H56*I56)/1000000,0)</f>
        <v>8694</v>
      </c>
      <c r="K56" t="str">
        <f t="shared" ref="K56:K70" si="7">A56&amp;"|"&amp;C56</f>
        <v>Renewable Naphtha Derived from Animal Fat or Waste Oil Feedstock (NMRN002) - Gasoline Substitute Application|2026</v>
      </c>
    </row>
    <row r="57" spans="1:11" x14ac:dyDescent="0.25">
      <c r="A57" t="s">
        <v>43</v>
      </c>
      <c r="B57" s="12"/>
      <c r="C57" s="12">
        <v>2027</v>
      </c>
      <c r="D57" s="13">
        <v>92.45</v>
      </c>
      <c r="E57" s="13">
        <v>20</v>
      </c>
      <c r="F57" s="14">
        <v>1000000</v>
      </c>
      <c r="G57" s="12" t="s">
        <v>27</v>
      </c>
      <c r="H57" s="13">
        <v>117.66</v>
      </c>
      <c r="I57" s="13">
        <v>1</v>
      </c>
      <c r="J57" s="14">
        <f t="shared" si="6"/>
        <v>8524</v>
      </c>
      <c r="K57" t="str">
        <f t="shared" si="7"/>
        <v>Renewable Naphtha Derived from Animal Fat or Waste Oil Feedstock (NMRN002) - Gasoline Substitute Application|2027</v>
      </c>
    </row>
    <row r="58" spans="1:11" x14ac:dyDescent="0.25">
      <c r="A58" t="s">
        <v>43</v>
      </c>
      <c r="B58" s="12"/>
      <c r="C58" s="12">
        <v>2028</v>
      </c>
      <c r="D58" s="13">
        <v>89.87</v>
      </c>
      <c r="E58" s="13">
        <v>20</v>
      </c>
      <c r="F58" s="14">
        <v>1000000</v>
      </c>
      <c r="G58" s="12" t="s">
        <v>27</v>
      </c>
      <c r="H58" s="13">
        <v>117.66</v>
      </c>
      <c r="I58" s="13">
        <v>1</v>
      </c>
      <c r="J58" s="14">
        <f t="shared" si="6"/>
        <v>8221</v>
      </c>
      <c r="K58" t="str">
        <f t="shared" si="7"/>
        <v>Renewable Naphtha Derived from Animal Fat or Waste Oil Feedstock (NMRN002) - Gasoline Substitute Application|2028</v>
      </c>
    </row>
    <row r="59" spans="1:11" x14ac:dyDescent="0.25">
      <c r="A59" t="s">
        <v>43</v>
      </c>
      <c r="B59" s="12"/>
      <c r="C59" s="12">
        <v>2029</v>
      </c>
      <c r="D59" s="13">
        <v>85.09</v>
      </c>
      <c r="E59" s="13">
        <v>20</v>
      </c>
      <c r="F59" s="14">
        <v>1000000</v>
      </c>
      <c r="G59" s="12" t="s">
        <v>27</v>
      </c>
      <c r="H59" s="13">
        <v>117.66</v>
      </c>
      <c r="I59" s="13">
        <v>1</v>
      </c>
      <c r="J59" s="14">
        <f t="shared" si="6"/>
        <v>7658</v>
      </c>
      <c r="K59" t="str">
        <f t="shared" si="7"/>
        <v>Renewable Naphtha Derived from Animal Fat or Waste Oil Feedstock (NMRN002) - Gasoline Substitute Application|2029</v>
      </c>
    </row>
    <row r="60" spans="1:11" x14ac:dyDescent="0.25">
      <c r="A60" t="s">
        <v>43</v>
      </c>
      <c r="B60" s="12"/>
      <c r="C60" s="12">
        <v>2030</v>
      </c>
      <c r="D60" s="13">
        <v>76.489999999999995</v>
      </c>
      <c r="E60" s="13">
        <v>20</v>
      </c>
      <c r="F60" s="14">
        <v>1000000</v>
      </c>
      <c r="G60" s="12" t="s">
        <v>27</v>
      </c>
      <c r="H60" s="13">
        <v>117.66</v>
      </c>
      <c r="I60" s="13">
        <v>1</v>
      </c>
      <c r="J60" s="14">
        <f t="shared" si="6"/>
        <v>6647</v>
      </c>
      <c r="K60" t="str">
        <f t="shared" si="7"/>
        <v>Renewable Naphtha Derived from Animal Fat or Waste Oil Feedstock (NMRN002) - Gasoline Substitute Application|2030</v>
      </c>
    </row>
    <row r="61" spans="1:11" x14ac:dyDescent="0.25">
      <c r="A61" t="s">
        <v>43</v>
      </c>
      <c r="B61" s="12"/>
      <c r="C61" s="12">
        <v>2031</v>
      </c>
      <c r="D61" s="13">
        <v>75.53</v>
      </c>
      <c r="E61" s="13">
        <v>20</v>
      </c>
      <c r="F61" s="14">
        <v>1000000</v>
      </c>
      <c r="G61" s="12" t="s">
        <v>27</v>
      </c>
      <c r="H61" s="13">
        <v>117.66</v>
      </c>
      <c r="I61" s="13">
        <v>1</v>
      </c>
      <c r="J61" s="14">
        <f t="shared" si="6"/>
        <v>6534</v>
      </c>
      <c r="K61" t="str">
        <f t="shared" si="7"/>
        <v>Renewable Naphtha Derived from Animal Fat or Waste Oil Feedstock (NMRN002) - Gasoline Substitute Application|2031</v>
      </c>
    </row>
    <row r="62" spans="1:11" x14ac:dyDescent="0.25">
      <c r="A62" t="s">
        <v>43</v>
      </c>
      <c r="B62" s="12"/>
      <c r="C62" s="12">
        <v>2032</v>
      </c>
      <c r="D62" s="13">
        <v>74.58</v>
      </c>
      <c r="E62" s="13">
        <v>20</v>
      </c>
      <c r="F62" s="14">
        <v>1000000</v>
      </c>
      <c r="G62" s="12" t="s">
        <v>27</v>
      </c>
      <c r="H62" s="13">
        <v>117.66</v>
      </c>
      <c r="I62" s="13">
        <v>1</v>
      </c>
      <c r="J62" s="14">
        <f t="shared" si="6"/>
        <v>6422</v>
      </c>
      <c r="K62" t="str">
        <f t="shared" si="7"/>
        <v>Renewable Naphtha Derived from Animal Fat or Waste Oil Feedstock (NMRN002) - Gasoline Substitute Application|2032</v>
      </c>
    </row>
    <row r="63" spans="1:11" x14ac:dyDescent="0.25">
      <c r="A63" t="s">
        <v>43</v>
      </c>
      <c r="B63" s="12"/>
      <c r="C63" s="12">
        <v>2033</v>
      </c>
      <c r="D63" s="13">
        <v>73.62</v>
      </c>
      <c r="E63" s="13">
        <v>20</v>
      </c>
      <c r="F63" s="14">
        <v>1000000</v>
      </c>
      <c r="G63" s="12" t="s">
        <v>27</v>
      </c>
      <c r="H63" s="13">
        <v>117.66</v>
      </c>
      <c r="I63" s="13">
        <v>1</v>
      </c>
      <c r="J63" s="14">
        <f t="shared" si="6"/>
        <v>6309</v>
      </c>
      <c r="K63" t="str">
        <f t="shared" si="7"/>
        <v>Renewable Naphtha Derived from Animal Fat or Waste Oil Feedstock (NMRN002) - Gasoline Substitute Application|2033</v>
      </c>
    </row>
    <row r="64" spans="1:11" x14ac:dyDescent="0.25">
      <c r="A64" t="s">
        <v>43</v>
      </c>
      <c r="B64" s="12"/>
      <c r="C64" s="12">
        <v>2034</v>
      </c>
      <c r="D64" s="13">
        <v>72.66</v>
      </c>
      <c r="E64" s="13">
        <v>20</v>
      </c>
      <c r="F64" s="14">
        <v>1000000</v>
      </c>
      <c r="G64" s="12" t="s">
        <v>27</v>
      </c>
      <c r="H64" s="13">
        <v>117.66</v>
      </c>
      <c r="I64" s="13">
        <v>1</v>
      </c>
      <c r="J64" s="14">
        <f t="shared" si="6"/>
        <v>6196</v>
      </c>
      <c r="K64" t="str">
        <f t="shared" si="7"/>
        <v>Renewable Naphtha Derived from Animal Fat or Waste Oil Feedstock (NMRN002) - Gasoline Substitute Application|2034</v>
      </c>
    </row>
    <row r="65" spans="1:11" x14ac:dyDescent="0.25">
      <c r="A65" t="s">
        <v>43</v>
      </c>
      <c r="B65" s="12"/>
      <c r="C65" s="12">
        <v>2035</v>
      </c>
      <c r="D65" s="13">
        <v>71.709999999999994</v>
      </c>
      <c r="E65" s="13">
        <v>20</v>
      </c>
      <c r="F65" s="14">
        <v>1000000</v>
      </c>
      <c r="G65" s="12" t="s">
        <v>27</v>
      </c>
      <c r="H65" s="13">
        <v>117.66</v>
      </c>
      <c r="I65" s="13">
        <v>1</v>
      </c>
      <c r="J65" s="14">
        <f t="shared" si="6"/>
        <v>6084</v>
      </c>
      <c r="K65" t="str">
        <f t="shared" si="7"/>
        <v>Renewable Naphtha Derived from Animal Fat or Waste Oil Feedstock (NMRN002) - Gasoline Substitute Application|2035</v>
      </c>
    </row>
    <row r="66" spans="1:11" x14ac:dyDescent="0.25">
      <c r="A66" t="s">
        <v>43</v>
      </c>
      <c r="B66" s="12"/>
      <c r="C66" s="12">
        <v>2036</v>
      </c>
      <c r="D66" s="13">
        <v>70.75</v>
      </c>
      <c r="E66" s="13">
        <v>20</v>
      </c>
      <c r="F66" s="14">
        <v>1000000</v>
      </c>
      <c r="G66" s="12" t="s">
        <v>27</v>
      </c>
      <c r="H66" s="13">
        <v>117.66</v>
      </c>
      <c r="I66" s="13">
        <v>1</v>
      </c>
      <c r="J66" s="14">
        <f t="shared" si="6"/>
        <v>5971</v>
      </c>
      <c r="K66" t="str">
        <f t="shared" si="7"/>
        <v>Renewable Naphtha Derived from Animal Fat or Waste Oil Feedstock (NMRN002) - Gasoline Substitute Application|2036</v>
      </c>
    </row>
    <row r="67" spans="1:11" x14ac:dyDescent="0.25">
      <c r="A67" t="s">
        <v>43</v>
      </c>
      <c r="B67" s="12"/>
      <c r="C67" s="12">
        <v>2037</v>
      </c>
      <c r="D67" s="13">
        <v>69.8</v>
      </c>
      <c r="E67" s="13">
        <v>20</v>
      </c>
      <c r="F67" s="14">
        <v>1000000</v>
      </c>
      <c r="G67" s="12" t="s">
        <v>27</v>
      </c>
      <c r="H67" s="13">
        <v>117.66</v>
      </c>
      <c r="I67" s="13">
        <v>1</v>
      </c>
      <c r="J67" s="14">
        <f t="shared" si="6"/>
        <v>5859</v>
      </c>
      <c r="K67" t="str">
        <f t="shared" si="7"/>
        <v>Renewable Naphtha Derived from Animal Fat or Waste Oil Feedstock (NMRN002) - Gasoline Substitute Application|2037</v>
      </c>
    </row>
    <row r="68" spans="1:11" x14ac:dyDescent="0.25">
      <c r="A68" t="s">
        <v>43</v>
      </c>
      <c r="B68" s="12"/>
      <c r="C68" s="12">
        <v>2038</v>
      </c>
      <c r="D68" s="13">
        <v>68.84</v>
      </c>
      <c r="E68" s="13">
        <v>20</v>
      </c>
      <c r="F68" s="14">
        <v>1000000</v>
      </c>
      <c r="G68" s="12" t="s">
        <v>27</v>
      </c>
      <c r="H68" s="13">
        <v>117.66</v>
      </c>
      <c r="I68" s="13">
        <v>1</v>
      </c>
      <c r="J68" s="14">
        <f t="shared" si="6"/>
        <v>5747</v>
      </c>
      <c r="K68" t="str">
        <f t="shared" si="7"/>
        <v>Renewable Naphtha Derived from Animal Fat or Waste Oil Feedstock (NMRN002) - Gasoline Substitute Application|2038</v>
      </c>
    </row>
    <row r="69" spans="1:11" x14ac:dyDescent="0.25">
      <c r="A69" t="s">
        <v>43</v>
      </c>
      <c r="B69" s="12"/>
      <c r="C69" s="12">
        <v>2039</v>
      </c>
      <c r="D69" s="13">
        <v>67.88</v>
      </c>
      <c r="E69" s="13">
        <v>20</v>
      </c>
      <c r="F69" s="14">
        <v>1000000</v>
      </c>
      <c r="G69" s="12" t="s">
        <v>27</v>
      </c>
      <c r="H69" s="13">
        <v>117.66</v>
      </c>
      <c r="I69" s="13">
        <v>1</v>
      </c>
      <c r="J69" s="14">
        <f t="shared" si="6"/>
        <v>5634</v>
      </c>
      <c r="K69" t="str">
        <f t="shared" si="7"/>
        <v>Renewable Naphtha Derived from Animal Fat or Waste Oil Feedstock (NMRN002) - Gasoline Substitute Application|2039</v>
      </c>
    </row>
    <row r="70" spans="1:11" ht="25.5" x14ac:dyDescent="0.25">
      <c r="A70" t="s">
        <v>43</v>
      </c>
      <c r="B70" s="12"/>
      <c r="C70" s="12" t="s">
        <v>28</v>
      </c>
      <c r="D70" s="13">
        <v>66.930000000000007</v>
      </c>
      <c r="E70" s="13">
        <v>20</v>
      </c>
      <c r="F70" s="14">
        <v>1000000</v>
      </c>
      <c r="G70" s="12" t="s">
        <v>27</v>
      </c>
      <c r="H70" s="13">
        <v>117.66</v>
      </c>
      <c r="I70" s="13">
        <v>1</v>
      </c>
      <c r="J70" s="14">
        <f t="shared" si="6"/>
        <v>5522</v>
      </c>
      <c r="K70" t="str">
        <f t="shared" si="7"/>
        <v>Renewable Naphtha Derived from Animal Fat or Waste Oil Feedstock (NMRN002) - Gasoline Substitute Application|2040 and subsequent years</v>
      </c>
    </row>
    <row r="71" spans="1:11" x14ac:dyDescent="0.25">
      <c r="D71" s="7"/>
      <c r="E71" s="7"/>
      <c r="F71" s="8"/>
      <c r="H71" s="7"/>
      <c r="I71" s="7"/>
      <c r="J71" s="8"/>
    </row>
    <row r="72" spans="1:11" x14ac:dyDescent="0.25">
      <c r="B72" s="45" t="s">
        <v>44</v>
      </c>
      <c r="C72" s="40"/>
      <c r="D72" s="40"/>
      <c r="E72" s="40"/>
      <c r="F72" s="40"/>
      <c r="G72" s="40"/>
      <c r="H72" s="40"/>
      <c r="I72" s="40"/>
      <c r="J72" s="40"/>
    </row>
    <row r="73" spans="1:11" ht="25.5" x14ac:dyDescent="0.25">
      <c r="A73" t="s">
        <v>45</v>
      </c>
      <c r="B73" s="15" t="s">
        <v>45</v>
      </c>
      <c r="C73" s="15">
        <v>2026</v>
      </c>
      <c r="D73" s="16">
        <v>93.81</v>
      </c>
      <c r="E73" s="16">
        <v>60</v>
      </c>
      <c r="F73" s="17">
        <v>1000000</v>
      </c>
      <c r="G73" s="15" t="s">
        <v>27</v>
      </c>
      <c r="H73" s="16">
        <v>126.13</v>
      </c>
      <c r="I73" s="16">
        <v>1</v>
      </c>
      <c r="J73" s="17">
        <f t="shared" ref="J73:J87" si="8">ROUND(((D73-(E73/I73))*F73*H73*I73)/1000000,0)</f>
        <v>4264</v>
      </c>
      <c r="K73" t="str">
        <f t="shared" ref="K73:K87" si="9">A73&amp;"|"&amp;C73</f>
        <v>Biodiesel Derived from Any Non-Palm Virgin Plant Oil (NMBD001) - Diesel Substitute Application|2026</v>
      </c>
    </row>
    <row r="74" spans="1:11" x14ac:dyDescent="0.25">
      <c r="A74" t="s">
        <v>45</v>
      </c>
      <c r="B74" s="12"/>
      <c r="C74" s="12">
        <v>2027</v>
      </c>
      <c r="D74" s="13">
        <v>92.38</v>
      </c>
      <c r="E74" s="13">
        <v>60</v>
      </c>
      <c r="F74" s="14">
        <v>1000000</v>
      </c>
      <c r="G74" s="12" t="s">
        <v>27</v>
      </c>
      <c r="H74" s="13">
        <v>126.13</v>
      </c>
      <c r="I74" s="13">
        <v>1</v>
      </c>
      <c r="J74" s="14">
        <f t="shared" si="8"/>
        <v>4084</v>
      </c>
      <c r="K74" t="str">
        <f t="shared" si="9"/>
        <v>Biodiesel Derived from Any Non-Palm Virgin Plant Oil (NMBD001) - Diesel Substitute Application|2027</v>
      </c>
    </row>
    <row r="75" spans="1:11" x14ac:dyDescent="0.25">
      <c r="A75" t="s">
        <v>45</v>
      </c>
      <c r="B75" s="12"/>
      <c r="C75" s="12">
        <v>2028</v>
      </c>
      <c r="D75" s="13">
        <v>89.8</v>
      </c>
      <c r="E75" s="13">
        <v>60</v>
      </c>
      <c r="F75" s="14">
        <v>1000000</v>
      </c>
      <c r="G75" s="12" t="s">
        <v>27</v>
      </c>
      <c r="H75" s="13">
        <v>126.13</v>
      </c>
      <c r="I75" s="13">
        <v>1</v>
      </c>
      <c r="J75" s="14">
        <f t="shared" si="8"/>
        <v>3759</v>
      </c>
      <c r="K75" t="str">
        <f t="shared" si="9"/>
        <v>Biodiesel Derived from Any Non-Palm Virgin Plant Oil (NMBD001) - Diesel Substitute Application|2028</v>
      </c>
    </row>
    <row r="76" spans="1:11" x14ac:dyDescent="0.25">
      <c r="A76" t="s">
        <v>45</v>
      </c>
      <c r="B76" s="12"/>
      <c r="C76" s="12">
        <v>2029</v>
      </c>
      <c r="D76" s="13">
        <v>85.02</v>
      </c>
      <c r="E76" s="13">
        <v>60</v>
      </c>
      <c r="F76" s="14">
        <v>1000000</v>
      </c>
      <c r="G76" s="12" t="s">
        <v>27</v>
      </c>
      <c r="H76" s="13">
        <v>126.13</v>
      </c>
      <c r="I76" s="13">
        <v>1</v>
      </c>
      <c r="J76" s="14">
        <f t="shared" si="8"/>
        <v>3156</v>
      </c>
      <c r="K76" t="str">
        <f t="shared" si="9"/>
        <v>Biodiesel Derived from Any Non-Palm Virgin Plant Oil (NMBD001) - Diesel Substitute Application|2029</v>
      </c>
    </row>
    <row r="77" spans="1:11" x14ac:dyDescent="0.25">
      <c r="A77" t="s">
        <v>45</v>
      </c>
      <c r="B77" s="12"/>
      <c r="C77" s="12">
        <v>2030</v>
      </c>
      <c r="D77" s="13">
        <v>76.42</v>
      </c>
      <c r="E77" s="13">
        <v>60</v>
      </c>
      <c r="F77" s="14">
        <v>1000000</v>
      </c>
      <c r="G77" s="12" t="s">
        <v>27</v>
      </c>
      <c r="H77" s="13">
        <v>126.13</v>
      </c>
      <c r="I77" s="13">
        <v>1</v>
      </c>
      <c r="J77" s="14">
        <f t="shared" si="8"/>
        <v>2071</v>
      </c>
      <c r="K77" t="str">
        <f t="shared" si="9"/>
        <v>Biodiesel Derived from Any Non-Palm Virgin Plant Oil (NMBD001) - Diesel Substitute Application|2030</v>
      </c>
    </row>
    <row r="78" spans="1:11" x14ac:dyDescent="0.25">
      <c r="A78" t="s">
        <v>45</v>
      </c>
      <c r="B78" s="12"/>
      <c r="C78" s="12">
        <v>2031</v>
      </c>
      <c r="D78" s="13">
        <v>75.47</v>
      </c>
      <c r="E78" s="13">
        <v>60</v>
      </c>
      <c r="F78" s="14">
        <v>1000000</v>
      </c>
      <c r="G78" s="12" t="s">
        <v>27</v>
      </c>
      <c r="H78" s="13">
        <v>126.13</v>
      </c>
      <c r="I78" s="13">
        <v>1</v>
      </c>
      <c r="J78" s="14">
        <f t="shared" si="8"/>
        <v>1951</v>
      </c>
      <c r="K78" t="str">
        <f t="shared" si="9"/>
        <v>Biodiesel Derived from Any Non-Palm Virgin Plant Oil (NMBD001) - Diesel Substitute Application|2031</v>
      </c>
    </row>
    <row r="79" spans="1:11" x14ac:dyDescent="0.25">
      <c r="A79" t="s">
        <v>45</v>
      </c>
      <c r="B79" s="12"/>
      <c r="C79" s="12">
        <v>2032</v>
      </c>
      <c r="D79" s="13">
        <v>74.510000000000005</v>
      </c>
      <c r="E79" s="13">
        <v>60</v>
      </c>
      <c r="F79" s="14">
        <v>1000000</v>
      </c>
      <c r="G79" s="12" t="s">
        <v>27</v>
      </c>
      <c r="H79" s="13">
        <v>126.13</v>
      </c>
      <c r="I79" s="13">
        <v>1</v>
      </c>
      <c r="J79" s="14">
        <f t="shared" si="8"/>
        <v>1830</v>
      </c>
      <c r="K79" t="str">
        <f t="shared" si="9"/>
        <v>Biodiesel Derived from Any Non-Palm Virgin Plant Oil (NMBD001) - Diesel Substitute Application|2032</v>
      </c>
    </row>
    <row r="80" spans="1:11" x14ac:dyDescent="0.25">
      <c r="A80" t="s">
        <v>45</v>
      </c>
      <c r="B80" s="12"/>
      <c r="C80" s="12">
        <v>2033</v>
      </c>
      <c r="D80" s="13">
        <v>73.56</v>
      </c>
      <c r="E80" s="13">
        <v>60</v>
      </c>
      <c r="F80" s="14">
        <v>1000000</v>
      </c>
      <c r="G80" s="12" t="s">
        <v>27</v>
      </c>
      <c r="H80" s="13">
        <v>126.13</v>
      </c>
      <c r="I80" s="13">
        <v>1</v>
      </c>
      <c r="J80" s="14">
        <f t="shared" si="8"/>
        <v>1710</v>
      </c>
      <c r="K80" t="str">
        <f t="shared" si="9"/>
        <v>Biodiesel Derived from Any Non-Palm Virgin Plant Oil (NMBD001) - Diesel Substitute Application|2033</v>
      </c>
    </row>
    <row r="81" spans="1:11" x14ac:dyDescent="0.25">
      <c r="A81" t="s">
        <v>45</v>
      </c>
      <c r="B81" s="12"/>
      <c r="C81" s="12">
        <v>2034</v>
      </c>
      <c r="D81" s="13">
        <v>72.599999999999994</v>
      </c>
      <c r="E81" s="13">
        <v>60</v>
      </c>
      <c r="F81" s="14">
        <v>1000000</v>
      </c>
      <c r="G81" s="12" t="s">
        <v>27</v>
      </c>
      <c r="H81" s="13">
        <v>126.13</v>
      </c>
      <c r="I81" s="13">
        <v>1</v>
      </c>
      <c r="J81" s="14">
        <f t="shared" si="8"/>
        <v>1589</v>
      </c>
      <c r="K81" t="str">
        <f t="shared" si="9"/>
        <v>Biodiesel Derived from Any Non-Palm Virgin Plant Oil (NMBD001) - Diesel Substitute Application|2034</v>
      </c>
    </row>
    <row r="82" spans="1:11" x14ac:dyDescent="0.25">
      <c r="A82" t="s">
        <v>45</v>
      </c>
      <c r="B82" s="12"/>
      <c r="C82" s="12">
        <v>2035</v>
      </c>
      <c r="D82" s="13">
        <v>71.650000000000006</v>
      </c>
      <c r="E82" s="13">
        <v>60</v>
      </c>
      <c r="F82" s="14">
        <v>1000000</v>
      </c>
      <c r="G82" s="12" t="s">
        <v>27</v>
      </c>
      <c r="H82" s="13">
        <v>126.13</v>
      </c>
      <c r="I82" s="13">
        <v>1</v>
      </c>
      <c r="J82" s="14">
        <f t="shared" si="8"/>
        <v>1469</v>
      </c>
      <c r="K82" t="str">
        <f t="shared" si="9"/>
        <v>Biodiesel Derived from Any Non-Palm Virgin Plant Oil (NMBD001) - Diesel Substitute Application|2035</v>
      </c>
    </row>
    <row r="83" spans="1:11" x14ac:dyDescent="0.25">
      <c r="A83" t="s">
        <v>45</v>
      </c>
      <c r="B83" s="12"/>
      <c r="C83" s="12">
        <v>2036</v>
      </c>
      <c r="D83" s="13">
        <v>70.69</v>
      </c>
      <c r="E83" s="13">
        <v>60</v>
      </c>
      <c r="F83" s="14">
        <v>1000000</v>
      </c>
      <c r="G83" s="12" t="s">
        <v>27</v>
      </c>
      <c r="H83" s="13">
        <v>126.13</v>
      </c>
      <c r="I83" s="13">
        <v>1</v>
      </c>
      <c r="J83" s="14">
        <f t="shared" si="8"/>
        <v>1348</v>
      </c>
      <c r="K83" t="str">
        <f t="shared" si="9"/>
        <v>Biodiesel Derived from Any Non-Palm Virgin Plant Oil (NMBD001) - Diesel Substitute Application|2036</v>
      </c>
    </row>
    <row r="84" spans="1:11" x14ac:dyDescent="0.25">
      <c r="A84" t="s">
        <v>45</v>
      </c>
      <c r="B84" s="12"/>
      <c r="C84" s="12">
        <v>2037</v>
      </c>
      <c r="D84" s="13">
        <v>69.739999999999995</v>
      </c>
      <c r="E84" s="13">
        <v>60</v>
      </c>
      <c r="F84" s="14">
        <v>1000000</v>
      </c>
      <c r="G84" s="12" t="s">
        <v>27</v>
      </c>
      <c r="H84" s="13">
        <v>126.13</v>
      </c>
      <c r="I84" s="13">
        <v>1</v>
      </c>
      <c r="J84" s="14">
        <f t="shared" si="8"/>
        <v>1229</v>
      </c>
      <c r="K84" t="str">
        <f t="shared" si="9"/>
        <v>Biodiesel Derived from Any Non-Palm Virgin Plant Oil (NMBD001) - Diesel Substitute Application|2037</v>
      </c>
    </row>
    <row r="85" spans="1:11" x14ac:dyDescent="0.25">
      <c r="A85" t="s">
        <v>45</v>
      </c>
      <c r="B85" s="12"/>
      <c r="C85" s="12">
        <v>2038</v>
      </c>
      <c r="D85" s="13">
        <v>68.78</v>
      </c>
      <c r="E85" s="13">
        <v>60</v>
      </c>
      <c r="F85" s="14">
        <v>1000000</v>
      </c>
      <c r="G85" s="12" t="s">
        <v>27</v>
      </c>
      <c r="H85" s="13">
        <v>126.13</v>
      </c>
      <c r="I85" s="13">
        <v>1</v>
      </c>
      <c r="J85" s="14">
        <f t="shared" si="8"/>
        <v>1107</v>
      </c>
      <c r="K85" t="str">
        <f t="shared" si="9"/>
        <v>Biodiesel Derived from Any Non-Palm Virgin Plant Oil (NMBD001) - Diesel Substitute Application|2038</v>
      </c>
    </row>
    <row r="86" spans="1:11" x14ac:dyDescent="0.25">
      <c r="A86" t="s">
        <v>45</v>
      </c>
      <c r="B86" s="12"/>
      <c r="C86" s="12">
        <v>2039</v>
      </c>
      <c r="D86" s="13">
        <v>67.83</v>
      </c>
      <c r="E86" s="13">
        <v>60</v>
      </c>
      <c r="F86" s="14">
        <v>1000000</v>
      </c>
      <c r="G86" s="12" t="s">
        <v>27</v>
      </c>
      <c r="H86" s="13">
        <v>126.13</v>
      </c>
      <c r="I86" s="13">
        <v>1</v>
      </c>
      <c r="J86" s="14">
        <f t="shared" si="8"/>
        <v>988</v>
      </c>
      <c r="K86" t="str">
        <f t="shared" si="9"/>
        <v>Biodiesel Derived from Any Non-Palm Virgin Plant Oil (NMBD001) - Diesel Substitute Application|2039</v>
      </c>
    </row>
    <row r="87" spans="1:11" ht="25.5" x14ac:dyDescent="0.25">
      <c r="A87" t="s">
        <v>45</v>
      </c>
      <c r="B87" s="12"/>
      <c r="C87" s="12" t="s">
        <v>28</v>
      </c>
      <c r="D87" s="13">
        <v>66.87</v>
      </c>
      <c r="E87" s="13">
        <v>60</v>
      </c>
      <c r="F87" s="14">
        <v>1000000</v>
      </c>
      <c r="G87" s="12" t="s">
        <v>27</v>
      </c>
      <c r="H87" s="13">
        <v>126.13</v>
      </c>
      <c r="I87" s="13">
        <v>1</v>
      </c>
      <c r="J87" s="14">
        <f t="shared" si="8"/>
        <v>867</v>
      </c>
      <c r="K87" t="str">
        <f t="shared" si="9"/>
        <v>Biodiesel Derived from Any Non-Palm Virgin Plant Oil (NMBD001) - Diesel Substitute Application|2040 and subsequent years</v>
      </c>
    </row>
    <row r="88" spans="1:11" x14ac:dyDescent="0.25">
      <c r="D88" s="7"/>
      <c r="E88" s="7"/>
      <c r="F88" s="8"/>
      <c r="H88" s="7"/>
      <c r="I88" s="7"/>
      <c r="J88" s="8"/>
    </row>
    <row r="89" spans="1:11" ht="25.5" x14ac:dyDescent="0.25">
      <c r="A89" t="s">
        <v>46</v>
      </c>
      <c r="B89" s="15" t="s">
        <v>46</v>
      </c>
      <c r="C89" s="15">
        <v>2026</v>
      </c>
      <c r="D89" s="16">
        <v>93.81</v>
      </c>
      <c r="E89" s="16">
        <v>25</v>
      </c>
      <c r="F89" s="17">
        <v>1000000</v>
      </c>
      <c r="G89" s="15" t="s">
        <v>27</v>
      </c>
      <c r="H89" s="16">
        <v>126.13</v>
      </c>
      <c r="I89" s="16">
        <v>1</v>
      </c>
      <c r="J89" s="17">
        <f t="shared" ref="J89:J103" si="10">ROUND(((D89-(E89/I89))*F89*H89*I89)/1000000,0)</f>
        <v>8679</v>
      </c>
      <c r="K89" t="str">
        <f t="shared" ref="K89:K103" si="11">A89&amp;"|"&amp;C89</f>
        <v>Biodiesel Derived from Animal Fat or Waste Oil Feedstock (NMBD002) - Diesel Substitute Application|2026</v>
      </c>
    </row>
    <row r="90" spans="1:11" x14ac:dyDescent="0.25">
      <c r="A90" t="s">
        <v>46</v>
      </c>
      <c r="B90" s="12"/>
      <c r="C90" s="12">
        <v>2027</v>
      </c>
      <c r="D90" s="13">
        <v>92.38</v>
      </c>
      <c r="E90" s="13">
        <v>25</v>
      </c>
      <c r="F90" s="14">
        <v>1000000</v>
      </c>
      <c r="G90" s="12" t="s">
        <v>27</v>
      </c>
      <c r="H90" s="13">
        <v>126.13</v>
      </c>
      <c r="I90" s="13">
        <v>1</v>
      </c>
      <c r="J90" s="14">
        <f t="shared" si="10"/>
        <v>8499</v>
      </c>
      <c r="K90" t="str">
        <f t="shared" si="11"/>
        <v>Biodiesel Derived from Animal Fat or Waste Oil Feedstock (NMBD002) - Diesel Substitute Application|2027</v>
      </c>
    </row>
    <row r="91" spans="1:11" x14ac:dyDescent="0.25">
      <c r="A91" t="s">
        <v>46</v>
      </c>
      <c r="B91" s="12"/>
      <c r="C91" s="12">
        <v>2028</v>
      </c>
      <c r="D91" s="13">
        <v>89.8</v>
      </c>
      <c r="E91" s="13">
        <v>25</v>
      </c>
      <c r="F91" s="14">
        <v>1000000</v>
      </c>
      <c r="G91" s="12" t="s">
        <v>27</v>
      </c>
      <c r="H91" s="13">
        <v>126.13</v>
      </c>
      <c r="I91" s="13">
        <v>1</v>
      </c>
      <c r="J91" s="14">
        <f t="shared" si="10"/>
        <v>8173</v>
      </c>
      <c r="K91" t="str">
        <f t="shared" si="11"/>
        <v>Biodiesel Derived from Animal Fat or Waste Oil Feedstock (NMBD002) - Diesel Substitute Application|2028</v>
      </c>
    </row>
    <row r="92" spans="1:11" x14ac:dyDescent="0.25">
      <c r="A92" t="s">
        <v>46</v>
      </c>
      <c r="B92" s="12"/>
      <c r="C92" s="12">
        <v>2029</v>
      </c>
      <c r="D92" s="13">
        <v>85.02</v>
      </c>
      <c r="E92" s="13">
        <v>25</v>
      </c>
      <c r="F92" s="14">
        <v>1000000</v>
      </c>
      <c r="G92" s="12" t="s">
        <v>27</v>
      </c>
      <c r="H92" s="13">
        <v>126.13</v>
      </c>
      <c r="I92" s="13">
        <v>1</v>
      </c>
      <c r="J92" s="14">
        <f t="shared" si="10"/>
        <v>7570</v>
      </c>
      <c r="K92" t="str">
        <f t="shared" si="11"/>
        <v>Biodiesel Derived from Animal Fat or Waste Oil Feedstock (NMBD002) - Diesel Substitute Application|2029</v>
      </c>
    </row>
    <row r="93" spans="1:11" x14ac:dyDescent="0.25">
      <c r="A93" t="s">
        <v>46</v>
      </c>
      <c r="B93" s="12"/>
      <c r="C93" s="12">
        <v>2030</v>
      </c>
      <c r="D93" s="13">
        <v>76.42</v>
      </c>
      <c r="E93" s="13">
        <v>25</v>
      </c>
      <c r="F93" s="14">
        <v>1000000</v>
      </c>
      <c r="G93" s="12" t="s">
        <v>27</v>
      </c>
      <c r="H93" s="13">
        <v>126.13</v>
      </c>
      <c r="I93" s="13">
        <v>1</v>
      </c>
      <c r="J93" s="14">
        <f t="shared" si="10"/>
        <v>6486</v>
      </c>
      <c r="K93" t="str">
        <f t="shared" si="11"/>
        <v>Biodiesel Derived from Animal Fat or Waste Oil Feedstock (NMBD002) - Diesel Substitute Application|2030</v>
      </c>
    </row>
    <row r="94" spans="1:11" x14ac:dyDescent="0.25">
      <c r="A94" t="s">
        <v>46</v>
      </c>
      <c r="B94" s="12"/>
      <c r="C94" s="12">
        <v>2031</v>
      </c>
      <c r="D94" s="13">
        <v>75.47</v>
      </c>
      <c r="E94" s="13">
        <v>25</v>
      </c>
      <c r="F94" s="14">
        <v>1000000</v>
      </c>
      <c r="G94" s="12" t="s">
        <v>27</v>
      </c>
      <c r="H94" s="13">
        <v>126.13</v>
      </c>
      <c r="I94" s="13">
        <v>1</v>
      </c>
      <c r="J94" s="14">
        <f t="shared" si="10"/>
        <v>6366</v>
      </c>
      <c r="K94" t="str">
        <f t="shared" si="11"/>
        <v>Biodiesel Derived from Animal Fat or Waste Oil Feedstock (NMBD002) - Diesel Substitute Application|2031</v>
      </c>
    </row>
    <row r="95" spans="1:11" x14ac:dyDescent="0.25">
      <c r="A95" t="s">
        <v>46</v>
      </c>
      <c r="B95" s="12"/>
      <c r="C95" s="12">
        <v>2032</v>
      </c>
      <c r="D95" s="13">
        <v>74.510000000000005</v>
      </c>
      <c r="E95" s="13">
        <v>25</v>
      </c>
      <c r="F95" s="14">
        <v>1000000</v>
      </c>
      <c r="G95" s="12" t="s">
        <v>27</v>
      </c>
      <c r="H95" s="13">
        <v>126.13</v>
      </c>
      <c r="I95" s="13">
        <v>1</v>
      </c>
      <c r="J95" s="14">
        <f t="shared" si="10"/>
        <v>6245</v>
      </c>
      <c r="K95" t="str">
        <f t="shared" si="11"/>
        <v>Biodiesel Derived from Animal Fat or Waste Oil Feedstock (NMBD002) - Diesel Substitute Application|2032</v>
      </c>
    </row>
    <row r="96" spans="1:11" x14ac:dyDescent="0.25">
      <c r="A96" t="s">
        <v>46</v>
      </c>
      <c r="B96" s="12"/>
      <c r="C96" s="12">
        <v>2033</v>
      </c>
      <c r="D96" s="13">
        <v>73.56</v>
      </c>
      <c r="E96" s="13">
        <v>25</v>
      </c>
      <c r="F96" s="14">
        <v>1000000</v>
      </c>
      <c r="G96" s="12" t="s">
        <v>27</v>
      </c>
      <c r="H96" s="13">
        <v>126.13</v>
      </c>
      <c r="I96" s="13">
        <v>1</v>
      </c>
      <c r="J96" s="14">
        <f t="shared" si="10"/>
        <v>6125</v>
      </c>
      <c r="K96" t="str">
        <f t="shared" si="11"/>
        <v>Biodiesel Derived from Animal Fat or Waste Oil Feedstock (NMBD002) - Diesel Substitute Application|2033</v>
      </c>
    </row>
    <row r="97" spans="1:11" x14ac:dyDescent="0.25">
      <c r="A97" t="s">
        <v>46</v>
      </c>
      <c r="B97" s="12"/>
      <c r="C97" s="12">
        <v>2034</v>
      </c>
      <c r="D97" s="13">
        <v>72.599999999999994</v>
      </c>
      <c r="E97" s="13">
        <v>25</v>
      </c>
      <c r="F97" s="14">
        <v>1000000</v>
      </c>
      <c r="G97" s="12" t="s">
        <v>27</v>
      </c>
      <c r="H97" s="13">
        <v>126.13</v>
      </c>
      <c r="I97" s="13">
        <v>1</v>
      </c>
      <c r="J97" s="14">
        <f t="shared" si="10"/>
        <v>6004</v>
      </c>
      <c r="K97" t="str">
        <f t="shared" si="11"/>
        <v>Biodiesel Derived from Animal Fat or Waste Oil Feedstock (NMBD002) - Diesel Substitute Application|2034</v>
      </c>
    </row>
    <row r="98" spans="1:11" x14ac:dyDescent="0.25">
      <c r="A98" t="s">
        <v>46</v>
      </c>
      <c r="B98" s="12"/>
      <c r="C98" s="12">
        <v>2035</v>
      </c>
      <c r="D98" s="13">
        <v>71.650000000000006</v>
      </c>
      <c r="E98" s="13">
        <v>25</v>
      </c>
      <c r="F98" s="14">
        <v>1000000</v>
      </c>
      <c r="G98" s="12" t="s">
        <v>27</v>
      </c>
      <c r="H98" s="13">
        <v>126.13</v>
      </c>
      <c r="I98" s="13">
        <v>1</v>
      </c>
      <c r="J98" s="14">
        <f t="shared" si="10"/>
        <v>5884</v>
      </c>
      <c r="K98" t="str">
        <f t="shared" si="11"/>
        <v>Biodiesel Derived from Animal Fat or Waste Oil Feedstock (NMBD002) - Diesel Substitute Application|2035</v>
      </c>
    </row>
    <row r="99" spans="1:11" x14ac:dyDescent="0.25">
      <c r="A99" t="s">
        <v>46</v>
      </c>
      <c r="B99" s="12"/>
      <c r="C99" s="12">
        <v>2036</v>
      </c>
      <c r="D99" s="13">
        <v>70.69</v>
      </c>
      <c r="E99" s="13">
        <v>25</v>
      </c>
      <c r="F99" s="14">
        <v>1000000</v>
      </c>
      <c r="G99" s="12" t="s">
        <v>27</v>
      </c>
      <c r="H99" s="13">
        <v>126.13</v>
      </c>
      <c r="I99" s="13">
        <v>1</v>
      </c>
      <c r="J99" s="14">
        <f t="shared" si="10"/>
        <v>5763</v>
      </c>
      <c r="K99" t="str">
        <f t="shared" si="11"/>
        <v>Biodiesel Derived from Animal Fat or Waste Oil Feedstock (NMBD002) - Diesel Substitute Application|2036</v>
      </c>
    </row>
    <row r="100" spans="1:11" x14ac:dyDescent="0.25">
      <c r="A100" t="s">
        <v>46</v>
      </c>
      <c r="B100" s="12"/>
      <c r="C100" s="12">
        <v>2037</v>
      </c>
      <c r="D100" s="13">
        <v>69.739999999999995</v>
      </c>
      <c r="E100" s="13">
        <v>25</v>
      </c>
      <c r="F100" s="14">
        <v>1000000</v>
      </c>
      <c r="G100" s="12" t="s">
        <v>27</v>
      </c>
      <c r="H100" s="13">
        <v>126.13</v>
      </c>
      <c r="I100" s="13">
        <v>1</v>
      </c>
      <c r="J100" s="14">
        <f t="shared" si="10"/>
        <v>5643</v>
      </c>
      <c r="K100" t="str">
        <f t="shared" si="11"/>
        <v>Biodiesel Derived from Animal Fat or Waste Oil Feedstock (NMBD002) - Diesel Substitute Application|2037</v>
      </c>
    </row>
    <row r="101" spans="1:11" x14ac:dyDescent="0.25">
      <c r="A101" t="s">
        <v>46</v>
      </c>
      <c r="B101" s="12"/>
      <c r="C101" s="12">
        <v>2038</v>
      </c>
      <c r="D101" s="13">
        <v>68.78</v>
      </c>
      <c r="E101" s="13">
        <v>25</v>
      </c>
      <c r="F101" s="14">
        <v>1000000</v>
      </c>
      <c r="G101" s="12" t="s">
        <v>27</v>
      </c>
      <c r="H101" s="13">
        <v>126.13</v>
      </c>
      <c r="I101" s="13">
        <v>1</v>
      </c>
      <c r="J101" s="14">
        <f t="shared" si="10"/>
        <v>5522</v>
      </c>
      <c r="K101" t="str">
        <f t="shared" si="11"/>
        <v>Biodiesel Derived from Animal Fat or Waste Oil Feedstock (NMBD002) - Diesel Substitute Application|2038</v>
      </c>
    </row>
    <row r="102" spans="1:11" x14ac:dyDescent="0.25">
      <c r="A102" t="s">
        <v>46</v>
      </c>
      <c r="B102" s="12"/>
      <c r="C102" s="12">
        <v>2039</v>
      </c>
      <c r="D102" s="13">
        <v>67.83</v>
      </c>
      <c r="E102" s="13">
        <v>25</v>
      </c>
      <c r="F102" s="14">
        <v>1000000</v>
      </c>
      <c r="G102" s="12" t="s">
        <v>27</v>
      </c>
      <c r="H102" s="13">
        <v>126.13</v>
      </c>
      <c r="I102" s="13">
        <v>1</v>
      </c>
      <c r="J102" s="14">
        <f t="shared" si="10"/>
        <v>5402</v>
      </c>
      <c r="K102" t="str">
        <f t="shared" si="11"/>
        <v>Biodiesel Derived from Animal Fat or Waste Oil Feedstock (NMBD002) - Diesel Substitute Application|2039</v>
      </c>
    </row>
    <row r="103" spans="1:11" ht="25.5" x14ac:dyDescent="0.25">
      <c r="A103" t="s">
        <v>46</v>
      </c>
      <c r="B103" s="12"/>
      <c r="C103" s="12" t="s">
        <v>28</v>
      </c>
      <c r="D103" s="13">
        <v>66.87</v>
      </c>
      <c r="E103" s="13">
        <v>25</v>
      </c>
      <c r="F103" s="14">
        <v>1000000</v>
      </c>
      <c r="G103" s="12" t="s">
        <v>27</v>
      </c>
      <c r="H103" s="13">
        <v>126.13</v>
      </c>
      <c r="I103" s="13">
        <v>1</v>
      </c>
      <c r="J103" s="14">
        <f t="shared" si="10"/>
        <v>5281</v>
      </c>
      <c r="K103" t="str">
        <f t="shared" si="11"/>
        <v>Biodiesel Derived from Animal Fat or Waste Oil Feedstock (NMBD002) - Diesel Substitute Application|2040 and subsequent years</v>
      </c>
    </row>
    <row r="104" spans="1:11" x14ac:dyDescent="0.25">
      <c r="D104" s="7"/>
      <c r="E104" s="7"/>
      <c r="F104" s="8"/>
      <c r="H104" s="7"/>
      <c r="I104" s="7"/>
      <c r="J104" s="8"/>
    </row>
    <row r="105" spans="1:11" ht="25.5" x14ac:dyDescent="0.25">
      <c r="A105" t="s">
        <v>47</v>
      </c>
      <c r="B105" s="15" t="s">
        <v>47</v>
      </c>
      <c r="C105" s="15">
        <v>2026</v>
      </c>
      <c r="D105" s="16">
        <v>93.81</v>
      </c>
      <c r="E105" s="16">
        <v>65</v>
      </c>
      <c r="F105" s="17">
        <v>1000000</v>
      </c>
      <c r="G105" s="15" t="s">
        <v>27</v>
      </c>
      <c r="H105" s="16">
        <v>129.65</v>
      </c>
      <c r="I105" s="16">
        <v>1</v>
      </c>
      <c r="J105" s="17">
        <f t="shared" ref="J105:J119" si="12">ROUND(((D105-(E105/I105))*F105*H105*I105)/1000000,0)</f>
        <v>3735</v>
      </c>
      <c r="K105" t="str">
        <f t="shared" ref="K105:K119" si="13">A105&amp;"|"&amp;C105</f>
        <v>Renewable Diesel Derived from Any Non-Palm Virgin Plant Oil (NMRD001) - Diesel Substitute Application|2026</v>
      </c>
    </row>
    <row r="106" spans="1:11" x14ac:dyDescent="0.25">
      <c r="A106" t="s">
        <v>47</v>
      </c>
      <c r="B106" s="12"/>
      <c r="C106" s="12">
        <v>2027</v>
      </c>
      <c r="D106" s="13">
        <v>92.38</v>
      </c>
      <c r="E106" s="13">
        <v>65</v>
      </c>
      <c r="F106" s="14">
        <v>1000000</v>
      </c>
      <c r="G106" s="12" t="s">
        <v>27</v>
      </c>
      <c r="H106" s="13">
        <v>129.65</v>
      </c>
      <c r="I106" s="13">
        <v>1</v>
      </c>
      <c r="J106" s="14">
        <f t="shared" si="12"/>
        <v>3550</v>
      </c>
      <c r="K106" t="str">
        <f t="shared" si="13"/>
        <v>Renewable Diesel Derived from Any Non-Palm Virgin Plant Oil (NMRD001) - Diesel Substitute Application|2027</v>
      </c>
    </row>
    <row r="107" spans="1:11" x14ac:dyDescent="0.25">
      <c r="A107" t="s">
        <v>47</v>
      </c>
      <c r="B107" s="12"/>
      <c r="C107" s="12">
        <v>2028</v>
      </c>
      <c r="D107" s="13">
        <v>89.8</v>
      </c>
      <c r="E107" s="13">
        <v>65</v>
      </c>
      <c r="F107" s="14">
        <v>1000000</v>
      </c>
      <c r="G107" s="12" t="s">
        <v>27</v>
      </c>
      <c r="H107" s="13">
        <v>129.65</v>
      </c>
      <c r="I107" s="13">
        <v>1</v>
      </c>
      <c r="J107" s="14">
        <f t="shared" si="12"/>
        <v>3215</v>
      </c>
      <c r="K107" t="str">
        <f t="shared" si="13"/>
        <v>Renewable Diesel Derived from Any Non-Palm Virgin Plant Oil (NMRD001) - Diesel Substitute Application|2028</v>
      </c>
    </row>
    <row r="108" spans="1:11" x14ac:dyDescent="0.25">
      <c r="A108" t="s">
        <v>47</v>
      </c>
      <c r="B108" s="12"/>
      <c r="C108" s="12">
        <v>2029</v>
      </c>
      <c r="D108" s="13">
        <v>85.02</v>
      </c>
      <c r="E108" s="13">
        <v>65</v>
      </c>
      <c r="F108" s="14">
        <v>1000000</v>
      </c>
      <c r="G108" s="12" t="s">
        <v>27</v>
      </c>
      <c r="H108" s="13">
        <v>129.65</v>
      </c>
      <c r="I108" s="13">
        <v>1</v>
      </c>
      <c r="J108" s="14">
        <f t="shared" si="12"/>
        <v>2596</v>
      </c>
      <c r="K108" t="str">
        <f t="shared" si="13"/>
        <v>Renewable Diesel Derived from Any Non-Palm Virgin Plant Oil (NMRD001) - Diesel Substitute Application|2029</v>
      </c>
    </row>
    <row r="109" spans="1:11" x14ac:dyDescent="0.25">
      <c r="A109" t="s">
        <v>47</v>
      </c>
      <c r="B109" s="12"/>
      <c r="C109" s="12">
        <v>2030</v>
      </c>
      <c r="D109" s="13">
        <v>76.42</v>
      </c>
      <c r="E109" s="13">
        <v>65</v>
      </c>
      <c r="F109" s="14">
        <v>1000000</v>
      </c>
      <c r="G109" s="12" t="s">
        <v>27</v>
      </c>
      <c r="H109" s="13">
        <v>129.65</v>
      </c>
      <c r="I109" s="13">
        <v>1</v>
      </c>
      <c r="J109" s="14">
        <f t="shared" si="12"/>
        <v>1481</v>
      </c>
      <c r="K109" t="str">
        <f t="shared" si="13"/>
        <v>Renewable Diesel Derived from Any Non-Palm Virgin Plant Oil (NMRD001) - Diesel Substitute Application|2030</v>
      </c>
    </row>
    <row r="110" spans="1:11" x14ac:dyDescent="0.25">
      <c r="A110" t="s">
        <v>47</v>
      </c>
      <c r="B110" s="12"/>
      <c r="C110" s="12">
        <v>2031</v>
      </c>
      <c r="D110" s="13">
        <v>75.47</v>
      </c>
      <c r="E110" s="13">
        <v>65</v>
      </c>
      <c r="F110" s="14">
        <v>1000000</v>
      </c>
      <c r="G110" s="12" t="s">
        <v>27</v>
      </c>
      <c r="H110" s="13">
        <v>129.65</v>
      </c>
      <c r="I110" s="13">
        <v>1</v>
      </c>
      <c r="J110" s="14">
        <f t="shared" si="12"/>
        <v>1357</v>
      </c>
      <c r="K110" t="str">
        <f t="shared" si="13"/>
        <v>Renewable Diesel Derived from Any Non-Palm Virgin Plant Oil (NMRD001) - Diesel Substitute Application|2031</v>
      </c>
    </row>
    <row r="111" spans="1:11" x14ac:dyDescent="0.25">
      <c r="A111" t="s">
        <v>47</v>
      </c>
      <c r="B111" s="12"/>
      <c r="C111" s="12">
        <v>2032</v>
      </c>
      <c r="D111" s="13">
        <v>74.510000000000005</v>
      </c>
      <c r="E111" s="13">
        <v>65</v>
      </c>
      <c r="F111" s="14">
        <v>1000000</v>
      </c>
      <c r="G111" s="12" t="s">
        <v>27</v>
      </c>
      <c r="H111" s="13">
        <v>129.65</v>
      </c>
      <c r="I111" s="13">
        <v>1</v>
      </c>
      <c r="J111" s="14">
        <f t="shared" si="12"/>
        <v>1233</v>
      </c>
      <c r="K111" t="str">
        <f t="shared" si="13"/>
        <v>Renewable Diesel Derived from Any Non-Palm Virgin Plant Oil (NMRD001) - Diesel Substitute Application|2032</v>
      </c>
    </row>
    <row r="112" spans="1:11" x14ac:dyDescent="0.25">
      <c r="A112" t="s">
        <v>47</v>
      </c>
      <c r="B112" s="12"/>
      <c r="C112" s="12">
        <v>2033</v>
      </c>
      <c r="D112" s="13">
        <v>73.56</v>
      </c>
      <c r="E112" s="13">
        <v>65</v>
      </c>
      <c r="F112" s="14">
        <v>1000000</v>
      </c>
      <c r="G112" s="12" t="s">
        <v>27</v>
      </c>
      <c r="H112" s="13">
        <v>129.65</v>
      </c>
      <c r="I112" s="13">
        <v>1</v>
      </c>
      <c r="J112" s="14">
        <f t="shared" si="12"/>
        <v>1110</v>
      </c>
      <c r="K112" t="str">
        <f t="shared" si="13"/>
        <v>Renewable Diesel Derived from Any Non-Palm Virgin Plant Oil (NMRD001) - Diesel Substitute Application|2033</v>
      </c>
    </row>
    <row r="113" spans="1:11" x14ac:dyDescent="0.25">
      <c r="A113" t="s">
        <v>47</v>
      </c>
      <c r="B113" s="12"/>
      <c r="C113" s="12">
        <v>2034</v>
      </c>
      <c r="D113" s="13">
        <v>72.599999999999994</v>
      </c>
      <c r="E113" s="13">
        <v>65</v>
      </c>
      <c r="F113" s="14">
        <v>1000000</v>
      </c>
      <c r="G113" s="12" t="s">
        <v>27</v>
      </c>
      <c r="H113" s="13">
        <v>129.65</v>
      </c>
      <c r="I113" s="13">
        <v>1</v>
      </c>
      <c r="J113" s="14">
        <f t="shared" si="12"/>
        <v>985</v>
      </c>
      <c r="K113" t="str">
        <f t="shared" si="13"/>
        <v>Renewable Diesel Derived from Any Non-Palm Virgin Plant Oil (NMRD001) - Diesel Substitute Application|2034</v>
      </c>
    </row>
    <row r="114" spans="1:11" x14ac:dyDescent="0.25">
      <c r="A114" t="s">
        <v>47</v>
      </c>
      <c r="B114" s="12"/>
      <c r="C114" s="12">
        <v>2035</v>
      </c>
      <c r="D114" s="13">
        <v>71.650000000000006</v>
      </c>
      <c r="E114" s="13">
        <v>65</v>
      </c>
      <c r="F114" s="14">
        <v>1000000</v>
      </c>
      <c r="G114" s="12" t="s">
        <v>27</v>
      </c>
      <c r="H114" s="13">
        <v>129.65</v>
      </c>
      <c r="I114" s="13">
        <v>1</v>
      </c>
      <c r="J114" s="14">
        <f t="shared" si="12"/>
        <v>862</v>
      </c>
      <c r="K114" t="str">
        <f t="shared" si="13"/>
        <v>Renewable Diesel Derived from Any Non-Palm Virgin Plant Oil (NMRD001) - Diesel Substitute Application|2035</v>
      </c>
    </row>
    <row r="115" spans="1:11" x14ac:dyDescent="0.25">
      <c r="A115" t="s">
        <v>47</v>
      </c>
      <c r="B115" s="12"/>
      <c r="C115" s="12">
        <v>2036</v>
      </c>
      <c r="D115" s="13">
        <v>70.69</v>
      </c>
      <c r="E115" s="13">
        <v>65</v>
      </c>
      <c r="F115" s="14">
        <v>1000000</v>
      </c>
      <c r="G115" s="12" t="s">
        <v>27</v>
      </c>
      <c r="H115" s="13">
        <v>129.65</v>
      </c>
      <c r="I115" s="13">
        <v>1</v>
      </c>
      <c r="J115" s="14">
        <f t="shared" si="12"/>
        <v>738</v>
      </c>
      <c r="K115" t="str">
        <f t="shared" si="13"/>
        <v>Renewable Diesel Derived from Any Non-Palm Virgin Plant Oil (NMRD001) - Diesel Substitute Application|2036</v>
      </c>
    </row>
    <row r="116" spans="1:11" x14ac:dyDescent="0.25">
      <c r="A116" t="s">
        <v>47</v>
      </c>
      <c r="B116" s="12"/>
      <c r="C116" s="12">
        <v>2037</v>
      </c>
      <c r="D116" s="13">
        <v>69.739999999999995</v>
      </c>
      <c r="E116" s="13">
        <v>65</v>
      </c>
      <c r="F116" s="14">
        <v>1000000</v>
      </c>
      <c r="G116" s="12" t="s">
        <v>27</v>
      </c>
      <c r="H116" s="13">
        <v>129.65</v>
      </c>
      <c r="I116" s="13">
        <v>1</v>
      </c>
      <c r="J116" s="14">
        <f t="shared" si="12"/>
        <v>615</v>
      </c>
      <c r="K116" t="str">
        <f t="shared" si="13"/>
        <v>Renewable Diesel Derived from Any Non-Palm Virgin Plant Oil (NMRD001) - Diesel Substitute Application|2037</v>
      </c>
    </row>
    <row r="117" spans="1:11" x14ac:dyDescent="0.25">
      <c r="A117" t="s">
        <v>47</v>
      </c>
      <c r="B117" s="12"/>
      <c r="C117" s="12">
        <v>2038</v>
      </c>
      <c r="D117" s="13">
        <v>68.78</v>
      </c>
      <c r="E117" s="13">
        <v>65</v>
      </c>
      <c r="F117" s="14">
        <v>1000000</v>
      </c>
      <c r="G117" s="12" t="s">
        <v>27</v>
      </c>
      <c r="H117" s="13">
        <v>129.65</v>
      </c>
      <c r="I117" s="13">
        <v>1</v>
      </c>
      <c r="J117" s="14">
        <f t="shared" si="12"/>
        <v>490</v>
      </c>
      <c r="K117" t="str">
        <f t="shared" si="13"/>
        <v>Renewable Diesel Derived from Any Non-Palm Virgin Plant Oil (NMRD001) - Diesel Substitute Application|2038</v>
      </c>
    </row>
    <row r="118" spans="1:11" x14ac:dyDescent="0.25">
      <c r="A118" t="s">
        <v>47</v>
      </c>
      <c r="B118" s="12"/>
      <c r="C118" s="12">
        <v>2039</v>
      </c>
      <c r="D118" s="13">
        <v>67.83</v>
      </c>
      <c r="E118" s="13">
        <v>65</v>
      </c>
      <c r="F118" s="14">
        <v>1000000</v>
      </c>
      <c r="G118" s="12" t="s">
        <v>27</v>
      </c>
      <c r="H118" s="13">
        <v>129.65</v>
      </c>
      <c r="I118" s="13">
        <v>1</v>
      </c>
      <c r="J118" s="14">
        <f t="shared" si="12"/>
        <v>367</v>
      </c>
      <c r="K118" t="str">
        <f t="shared" si="13"/>
        <v>Renewable Diesel Derived from Any Non-Palm Virgin Plant Oil (NMRD001) - Diesel Substitute Application|2039</v>
      </c>
    </row>
    <row r="119" spans="1:11" ht="25.5" x14ac:dyDescent="0.25">
      <c r="A119" t="s">
        <v>47</v>
      </c>
      <c r="B119" s="12"/>
      <c r="C119" s="12" t="s">
        <v>28</v>
      </c>
      <c r="D119" s="13">
        <v>66.87</v>
      </c>
      <c r="E119" s="13">
        <v>65</v>
      </c>
      <c r="F119" s="14">
        <v>1000000</v>
      </c>
      <c r="G119" s="12" t="s">
        <v>27</v>
      </c>
      <c r="H119" s="13">
        <v>129.65</v>
      </c>
      <c r="I119" s="13">
        <v>1</v>
      </c>
      <c r="J119" s="14">
        <f t="shared" si="12"/>
        <v>242</v>
      </c>
      <c r="K119" t="str">
        <f t="shared" si="13"/>
        <v>Renewable Diesel Derived from Any Non-Palm Virgin Plant Oil (NMRD001) - Diesel Substitute Application|2040 and subsequent years</v>
      </c>
    </row>
    <row r="120" spans="1:11" x14ac:dyDescent="0.25">
      <c r="D120" s="7"/>
      <c r="E120" s="7"/>
      <c r="F120" s="8"/>
      <c r="H120" s="7"/>
      <c r="I120" s="7"/>
      <c r="J120" s="8"/>
    </row>
    <row r="121" spans="1:11" ht="25.5" x14ac:dyDescent="0.25">
      <c r="A121" t="s">
        <v>48</v>
      </c>
      <c r="B121" s="15" t="s">
        <v>48</v>
      </c>
      <c r="C121" s="15">
        <v>2026</v>
      </c>
      <c r="D121" s="16">
        <v>93.81</v>
      </c>
      <c r="E121" s="16">
        <v>20</v>
      </c>
      <c r="F121" s="17">
        <v>1000000</v>
      </c>
      <c r="G121" s="15" t="s">
        <v>27</v>
      </c>
      <c r="H121" s="16">
        <v>129.65</v>
      </c>
      <c r="I121" s="16">
        <v>1</v>
      </c>
      <c r="J121" s="17">
        <f t="shared" ref="J121:J135" si="14">ROUND(((D121-(E121/I121))*F121*H121*I121)/1000000,0)</f>
        <v>9569</v>
      </c>
      <c r="K121" t="str">
        <f t="shared" ref="K121:K135" si="15">A121&amp;"|"&amp;C121</f>
        <v>Renewable Diesel Derived from Animal Fat or Waste Oil Feedstock (NMRD002) - Diesel Substitute Application|2026</v>
      </c>
    </row>
    <row r="122" spans="1:11" x14ac:dyDescent="0.25">
      <c r="A122" t="s">
        <v>48</v>
      </c>
      <c r="B122" s="12"/>
      <c r="C122" s="12">
        <v>2027</v>
      </c>
      <c r="D122" s="13">
        <v>92.38</v>
      </c>
      <c r="E122" s="13">
        <v>20</v>
      </c>
      <c r="F122" s="14">
        <v>1000000</v>
      </c>
      <c r="G122" s="12" t="s">
        <v>27</v>
      </c>
      <c r="H122" s="13">
        <v>129.65</v>
      </c>
      <c r="I122" s="13">
        <v>1</v>
      </c>
      <c r="J122" s="14">
        <f t="shared" si="14"/>
        <v>9384</v>
      </c>
      <c r="K122" t="str">
        <f t="shared" si="15"/>
        <v>Renewable Diesel Derived from Animal Fat or Waste Oil Feedstock (NMRD002) - Diesel Substitute Application|2027</v>
      </c>
    </row>
    <row r="123" spans="1:11" x14ac:dyDescent="0.25">
      <c r="A123" t="s">
        <v>48</v>
      </c>
      <c r="B123" s="12"/>
      <c r="C123" s="12">
        <v>2028</v>
      </c>
      <c r="D123" s="13">
        <v>89.8</v>
      </c>
      <c r="E123" s="13">
        <v>20</v>
      </c>
      <c r="F123" s="14">
        <v>1000000</v>
      </c>
      <c r="G123" s="12" t="s">
        <v>27</v>
      </c>
      <c r="H123" s="13">
        <v>129.65</v>
      </c>
      <c r="I123" s="13">
        <v>1</v>
      </c>
      <c r="J123" s="14">
        <f t="shared" si="14"/>
        <v>9050</v>
      </c>
      <c r="K123" t="str">
        <f t="shared" si="15"/>
        <v>Renewable Diesel Derived from Animal Fat or Waste Oil Feedstock (NMRD002) - Diesel Substitute Application|2028</v>
      </c>
    </row>
    <row r="124" spans="1:11" x14ac:dyDescent="0.25">
      <c r="A124" t="s">
        <v>48</v>
      </c>
      <c r="B124" s="12"/>
      <c r="C124" s="12">
        <v>2029</v>
      </c>
      <c r="D124" s="13">
        <v>85.02</v>
      </c>
      <c r="E124" s="13">
        <v>20</v>
      </c>
      <c r="F124" s="14">
        <v>1000000</v>
      </c>
      <c r="G124" s="12" t="s">
        <v>27</v>
      </c>
      <c r="H124" s="13">
        <v>129.65</v>
      </c>
      <c r="I124" s="13">
        <v>1</v>
      </c>
      <c r="J124" s="14">
        <f t="shared" si="14"/>
        <v>8430</v>
      </c>
      <c r="K124" t="str">
        <f t="shared" si="15"/>
        <v>Renewable Diesel Derived from Animal Fat or Waste Oil Feedstock (NMRD002) - Diesel Substitute Application|2029</v>
      </c>
    </row>
    <row r="125" spans="1:11" x14ac:dyDescent="0.25">
      <c r="A125" t="s">
        <v>48</v>
      </c>
      <c r="B125" s="12"/>
      <c r="C125" s="12">
        <v>2030</v>
      </c>
      <c r="D125" s="13">
        <v>76.42</v>
      </c>
      <c r="E125" s="13">
        <v>20</v>
      </c>
      <c r="F125" s="14">
        <v>1000000</v>
      </c>
      <c r="G125" s="12" t="s">
        <v>27</v>
      </c>
      <c r="H125" s="13">
        <v>129.65</v>
      </c>
      <c r="I125" s="13">
        <v>1</v>
      </c>
      <c r="J125" s="14">
        <f t="shared" si="14"/>
        <v>7315</v>
      </c>
      <c r="K125" t="str">
        <f t="shared" si="15"/>
        <v>Renewable Diesel Derived from Animal Fat or Waste Oil Feedstock (NMRD002) - Diesel Substitute Application|2030</v>
      </c>
    </row>
    <row r="126" spans="1:11" x14ac:dyDescent="0.25">
      <c r="A126" t="s">
        <v>48</v>
      </c>
      <c r="B126" s="12"/>
      <c r="C126" s="12">
        <v>2031</v>
      </c>
      <c r="D126" s="13">
        <v>75.47</v>
      </c>
      <c r="E126" s="13">
        <v>20</v>
      </c>
      <c r="F126" s="14">
        <v>1000000</v>
      </c>
      <c r="G126" s="12" t="s">
        <v>27</v>
      </c>
      <c r="H126" s="13">
        <v>129.65</v>
      </c>
      <c r="I126" s="13">
        <v>1</v>
      </c>
      <c r="J126" s="14">
        <f t="shared" si="14"/>
        <v>7192</v>
      </c>
      <c r="K126" t="str">
        <f t="shared" si="15"/>
        <v>Renewable Diesel Derived from Animal Fat or Waste Oil Feedstock (NMRD002) - Diesel Substitute Application|2031</v>
      </c>
    </row>
    <row r="127" spans="1:11" x14ac:dyDescent="0.25">
      <c r="A127" t="s">
        <v>48</v>
      </c>
      <c r="B127" s="12"/>
      <c r="C127" s="12">
        <v>2032</v>
      </c>
      <c r="D127" s="13">
        <v>74.510000000000005</v>
      </c>
      <c r="E127" s="13">
        <v>20</v>
      </c>
      <c r="F127" s="14">
        <v>1000000</v>
      </c>
      <c r="G127" s="12" t="s">
        <v>27</v>
      </c>
      <c r="H127" s="13">
        <v>129.65</v>
      </c>
      <c r="I127" s="13">
        <v>1</v>
      </c>
      <c r="J127" s="14">
        <f t="shared" si="14"/>
        <v>7067</v>
      </c>
      <c r="K127" t="str">
        <f t="shared" si="15"/>
        <v>Renewable Diesel Derived from Animal Fat or Waste Oil Feedstock (NMRD002) - Diesel Substitute Application|2032</v>
      </c>
    </row>
    <row r="128" spans="1:11" x14ac:dyDescent="0.25">
      <c r="A128" t="s">
        <v>48</v>
      </c>
      <c r="B128" s="12"/>
      <c r="C128" s="12">
        <v>2033</v>
      </c>
      <c r="D128" s="13">
        <v>73.56</v>
      </c>
      <c r="E128" s="13">
        <v>20</v>
      </c>
      <c r="F128" s="14">
        <v>1000000</v>
      </c>
      <c r="G128" s="12" t="s">
        <v>27</v>
      </c>
      <c r="H128" s="13">
        <v>129.65</v>
      </c>
      <c r="I128" s="13">
        <v>1</v>
      </c>
      <c r="J128" s="14">
        <f t="shared" si="14"/>
        <v>6944</v>
      </c>
      <c r="K128" t="str">
        <f t="shared" si="15"/>
        <v>Renewable Diesel Derived from Animal Fat or Waste Oil Feedstock (NMRD002) - Diesel Substitute Application|2033</v>
      </c>
    </row>
    <row r="129" spans="1:11" x14ac:dyDescent="0.25">
      <c r="A129" t="s">
        <v>48</v>
      </c>
      <c r="B129" s="12"/>
      <c r="C129" s="12">
        <v>2034</v>
      </c>
      <c r="D129" s="13">
        <v>72.599999999999994</v>
      </c>
      <c r="E129" s="13">
        <v>20</v>
      </c>
      <c r="F129" s="14">
        <v>1000000</v>
      </c>
      <c r="G129" s="12" t="s">
        <v>27</v>
      </c>
      <c r="H129" s="13">
        <v>129.65</v>
      </c>
      <c r="I129" s="13">
        <v>1</v>
      </c>
      <c r="J129" s="14">
        <f t="shared" si="14"/>
        <v>6820</v>
      </c>
      <c r="K129" t="str">
        <f t="shared" si="15"/>
        <v>Renewable Diesel Derived from Animal Fat or Waste Oil Feedstock (NMRD002) - Diesel Substitute Application|2034</v>
      </c>
    </row>
    <row r="130" spans="1:11" x14ac:dyDescent="0.25">
      <c r="A130" t="s">
        <v>48</v>
      </c>
      <c r="B130" s="12"/>
      <c r="C130" s="12">
        <v>2035</v>
      </c>
      <c r="D130" s="13">
        <v>71.650000000000006</v>
      </c>
      <c r="E130" s="13">
        <v>20</v>
      </c>
      <c r="F130" s="14">
        <v>1000000</v>
      </c>
      <c r="G130" s="12" t="s">
        <v>27</v>
      </c>
      <c r="H130" s="13">
        <v>129.65</v>
      </c>
      <c r="I130" s="13">
        <v>1</v>
      </c>
      <c r="J130" s="14">
        <f t="shared" si="14"/>
        <v>6696</v>
      </c>
      <c r="K130" t="str">
        <f t="shared" si="15"/>
        <v>Renewable Diesel Derived from Animal Fat or Waste Oil Feedstock (NMRD002) - Diesel Substitute Application|2035</v>
      </c>
    </row>
    <row r="131" spans="1:11" x14ac:dyDescent="0.25">
      <c r="A131" t="s">
        <v>48</v>
      </c>
      <c r="B131" s="12"/>
      <c r="C131" s="12">
        <v>2036</v>
      </c>
      <c r="D131" s="13">
        <v>70.69</v>
      </c>
      <c r="E131" s="13">
        <v>20</v>
      </c>
      <c r="F131" s="14">
        <v>1000000</v>
      </c>
      <c r="G131" s="12" t="s">
        <v>27</v>
      </c>
      <c r="H131" s="13">
        <v>129.65</v>
      </c>
      <c r="I131" s="13">
        <v>1</v>
      </c>
      <c r="J131" s="14">
        <f t="shared" si="14"/>
        <v>6572</v>
      </c>
      <c r="K131" t="str">
        <f t="shared" si="15"/>
        <v>Renewable Diesel Derived from Animal Fat or Waste Oil Feedstock (NMRD002) - Diesel Substitute Application|2036</v>
      </c>
    </row>
    <row r="132" spans="1:11" x14ac:dyDescent="0.25">
      <c r="A132" t="s">
        <v>48</v>
      </c>
      <c r="B132" s="12"/>
      <c r="C132" s="12">
        <v>2037</v>
      </c>
      <c r="D132" s="13">
        <v>69.739999999999995</v>
      </c>
      <c r="E132" s="13">
        <v>20</v>
      </c>
      <c r="F132" s="14">
        <v>1000000</v>
      </c>
      <c r="G132" s="12" t="s">
        <v>27</v>
      </c>
      <c r="H132" s="13">
        <v>129.65</v>
      </c>
      <c r="I132" s="13">
        <v>1</v>
      </c>
      <c r="J132" s="14">
        <f t="shared" si="14"/>
        <v>6449</v>
      </c>
      <c r="K132" t="str">
        <f t="shared" si="15"/>
        <v>Renewable Diesel Derived from Animal Fat or Waste Oil Feedstock (NMRD002) - Diesel Substitute Application|2037</v>
      </c>
    </row>
    <row r="133" spans="1:11" x14ac:dyDescent="0.25">
      <c r="A133" t="s">
        <v>48</v>
      </c>
      <c r="B133" s="12"/>
      <c r="C133" s="12">
        <v>2038</v>
      </c>
      <c r="D133" s="13">
        <v>68.78</v>
      </c>
      <c r="E133" s="13">
        <v>20</v>
      </c>
      <c r="F133" s="14">
        <v>1000000</v>
      </c>
      <c r="G133" s="12" t="s">
        <v>27</v>
      </c>
      <c r="H133" s="13">
        <v>129.65</v>
      </c>
      <c r="I133" s="13">
        <v>1</v>
      </c>
      <c r="J133" s="14">
        <f t="shared" si="14"/>
        <v>6324</v>
      </c>
      <c r="K133" t="str">
        <f t="shared" si="15"/>
        <v>Renewable Diesel Derived from Animal Fat or Waste Oil Feedstock (NMRD002) - Diesel Substitute Application|2038</v>
      </c>
    </row>
    <row r="134" spans="1:11" x14ac:dyDescent="0.25">
      <c r="A134" t="s">
        <v>48</v>
      </c>
      <c r="B134" s="12"/>
      <c r="C134" s="12">
        <v>2039</v>
      </c>
      <c r="D134" s="13">
        <v>67.83</v>
      </c>
      <c r="E134" s="13">
        <v>20</v>
      </c>
      <c r="F134" s="14">
        <v>1000000</v>
      </c>
      <c r="G134" s="12" t="s">
        <v>27</v>
      </c>
      <c r="H134" s="13">
        <v>129.65</v>
      </c>
      <c r="I134" s="13">
        <v>1</v>
      </c>
      <c r="J134" s="14">
        <f t="shared" si="14"/>
        <v>6201</v>
      </c>
      <c r="K134" t="str">
        <f t="shared" si="15"/>
        <v>Renewable Diesel Derived from Animal Fat or Waste Oil Feedstock (NMRD002) - Diesel Substitute Application|2039</v>
      </c>
    </row>
    <row r="135" spans="1:11" ht="25.5" x14ac:dyDescent="0.25">
      <c r="A135" t="s">
        <v>48</v>
      </c>
      <c r="B135" s="12"/>
      <c r="C135" s="12" t="s">
        <v>28</v>
      </c>
      <c r="D135" s="13">
        <v>66.87</v>
      </c>
      <c r="E135" s="13">
        <v>20</v>
      </c>
      <c r="F135" s="14">
        <v>1000000</v>
      </c>
      <c r="G135" s="12" t="s">
        <v>27</v>
      </c>
      <c r="H135" s="13">
        <v>129.65</v>
      </c>
      <c r="I135" s="13">
        <v>1</v>
      </c>
      <c r="J135" s="14">
        <f t="shared" si="14"/>
        <v>6077</v>
      </c>
      <c r="K135" t="str">
        <f t="shared" si="15"/>
        <v>Renewable Diesel Derived from Animal Fat or Waste Oil Feedstock (NMRD002) - Diesel Substitute Application|2040 and subsequent years</v>
      </c>
    </row>
    <row r="136" spans="1:11" x14ac:dyDescent="0.25">
      <c r="D136" s="7"/>
      <c r="E136" s="7"/>
      <c r="F136" s="8"/>
      <c r="H136" s="7"/>
      <c r="I136" s="7"/>
      <c r="J136" s="8"/>
    </row>
    <row r="137" spans="1:11" x14ac:dyDescent="0.25">
      <c r="B137" s="45" t="s">
        <v>49</v>
      </c>
      <c r="C137" s="40"/>
      <c r="D137" s="40"/>
      <c r="E137" s="40"/>
      <c r="F137" s="40"/>
      <c r="G137" s="40"/>
      <c r="H137" s="40"/>
      <c r="I137" s="40"/>
      <c r="J137" s="40"/>
    </row>
    <row r="138" spans="1:11" ht="25.5" x14ac:dyDescent="0.25">
      <c r="A138" t="s">
        <v>50</v>
      </c>
      <c r="B138" s="18" t="s">
        <v>50</v>
      </c>
      <c r="C138" s="18">
        <v>2026</v>
      </c>
      <c r="D138" s="19">
        <v>93.89</v>
      </c>
      <c r="E138" s="19">
        <v>74.3</v>
      </c>
      <c r="F138" s="20">
        <v>1000000</v>
      </c>
      <c r="G138" s="18" t="s">
        <v>51</v>
      </c>
      <c r="H138" s="19">
        <v>105.5</v>
      </c>
      <c r="I138" s="19">
        <v>1</v>
      </c>
      <c r="J138" s="20">
        <f t="shared" ref="J138:J152" si="16">ROUND(((D138-(E138/I138))*F138*H138*I138)/1000000,0)</f>
        <v>2067</v>
      </c>
      <c r="K138" t="str">
        <f t="shared" ref="K138:K152" si="17">A138&amp;"|"&amp;C138</f>
        <v>North American Fossil CNG Delivered via Pipeline (NMCNG001) - Light/Medium-Duty ICE Vehicle|2026</v>
      </c>
    </row>
    <row r="139" spans="1:11" x14ac:dyDescent="0.25">
      <c r="A139" t="s">
        <v>50</v>
      </c>
      <c r="B139" s="12"/>
      <c r="C139" s="12">
        <v>2027</v>
      </c>
      <c r="D139" s="13">
        <v>92.45</v>
      </c>
      <c r="E139" s="13">
        <v>74.3</v>
      </c>
      <c r="F139" s="14">
        <v>1000000</v>
      </c>
      <c r="G139" s="12" t="s">
        <v>51</v>
      </c>
      <c r="H139" s="13">
        <v>105.5</v>
      </c>
      <c r="I139" s="13">
        <v>1</v>
      </c>
      <c r="J139" s="14">
        <f t="shared" si="16"/>
        <v>1915</v>
      </c>
      <c r="K139" t="str">
        <f t="shared" si="17"/>
        <v>North American Fossil CNG Delivered via Pipeline (NMCNG001) - Light/Medium-Duty ICE Vehicle|2027</v>
      </c>
    </row>
    <row r="140" spans="1:11" x14ac:dyDescent="0.25">
      <c r="A140" t="s">
        <v>50</v>
      </c>
      <c r="B140" s="12"/>
      <c r="C140" s="12">
        <v>2028</v>
      </c>
      <c r="D140" s="13">
        <v>89.87</v>
      </c>
      <c r="E140" s="13">
        <v>74.3</v>
      </c>
      <c r="F140" s="14">
        <v>1000000</v>
      </c>
      <c r="G140" s="12" t="s">
        <v>51</v>
      </c>
      <c r="H140" s="13">
        <v>105.5</v>
      </c>
      <c r="I140" s="13">
        <v>1</v>
      </c>
      <c r="J140" s="14">
        <f t="shared" si="16"/>
        <v>1643</v>
      </c>
      <c r="K140" t="str">
        <f t="shared" si="17"/>
        <v>North American Fossil CNG Delivered via Pipeline (NMCNG001) - Light/Medium-Duty ICE Vehicle|2028</v>
      </c>
    </row>
    <row r="141" spans="1:11" x14ac:dyDescent="0.25">
      <c r="A141" t="s">
        <v>50</v>
      </c>
      <c r="B141" s="12"/>
      <c r="C141" s="12">
        <v>2029</v>
      </c>
      <c r="D141" s="13">
        <v>85.09</v>
      </c>
      <c r="E141" s="13">
        <v>74.3</v>
      </c>
      <c r="F141" s="14">
        <v>1000000</v>
      </c>
      <c r="G141" s="12" t="s">
        <v>51</v>
      </c>
      <c r="H141" s="13">
        <v>105.5</v>
      </c>
      <c r="I141" s="13">
        <v>1</v>
      </c>
      <c r="J141" s="14">
        <f t="shared" si="16"/>
        <v>1138</v>
      </c>
      <c r="K141" t="str">
        <f t="shared" si="17"/>
        <v>North American Fossil CNG Delivered via Pipeline (NMCNG001) - Light/Medium-Duty ICE Vehicle|2029</v>
      </c>
    </row>
    <row r="142" spans="1:11" x14ac:dyDescent="0.25">
      <c r="A142" t="s">
        <v>50</v>
      </c>
      <c r="B142" s="12"/>
      <c r="C142" s="12">
        <v>2030</v>
      </c>
      <c r="D142" s="13">
        <v>76.489999999999995</v>
      </c>
      <c r="E142" s="13">
        <v>74.3</v>
      </c>
      <c r="F142" s="14">
        <v>1000000</v>
      </c>
      <c r="G142" s="12" t="s">
        <v>51</v>
      </c>
      <c r="H142" s="13">
        <v>105.5</v>
      </c>
      <c r="I142" s="13">
        <v>1</v>
      </c>
      <c r="J142" s="14">
        <f t="shared" si="16"/>
        <v>231</v>
      </c>
      <c r="K142" t="str">
        <f t="shared" si="17"/>
        <v>North American Fossil CNG Delivered via Pipeline (NMCNG001) - Light/Medium-Duty ICE Vehicle|2030</v>
      </c>
    </row>
    <row r="143" spans="1:11" x14ac:dyDescent="0.25">
      <c r="A143" t="s">
        <v>50</v>
      </c>
      <c r="B143" s="12"/>
      <c r="C143" s="12">
        <v>2031</v>
      </c>
      <c r="D143" s="13">
        <v>75.53</v>
      </c>
      <c r="E143" s="13">
        <v>74.3</v>
      </c>
      <c r="F143" s="14">
        <v>1000000</v>
      </c>
      <c r="G143" s="12" t="s">
        <v>51</v>
      </c>
      <c r="H143" s="13">
        <v>105.5</v>
      </c>
      <c r="I143" s="13">
        <v>1</v>
      </c>
      <c r="J143" s="14">
        <f t="shared" si="16"/>
        <v>130</v>
      </c>
      <c r="K143" t="str">
        <f t="shared" si="17"/>
        <v>North American Fossil CNG Delivered via Pipeline (NMCNG001) - Light/Medium-Duty ICE Vehicle|2031</v>
      </c>
    </row>
    <row r="144" spans="1:11" x14ac:dyDescent="0.25">
      <c r="A144" t="s">
        <v>50</v>
      </c>
      <c r="B144" s="12"/>
      <c r="C144" s="12">
        <v>2032</v>
      </c>
      <c r="D144" s="13">
        <v>74.58</v>
      </c>
      <c r="E144" s="13">
        <v>74.3</v>
      </c>
      <c r="F144" s="14">
        <v>1000000</v>
      </c>
      <c r="G144" s="12" t="s">
        <v>51</v>
      </c>
      <c r="H144" s="13">
        <v>105.5</v>
      </c>
      <c r="I144" s="13">
        <v>1</v>
      </c>
      <c r="J144" s="14">
        <f t="shared" si="16"/>
        <v>30</v>
      </c>
      <c r="K144" t="str">
        <f t="shared" si="17"/>
        <v>North American Fossil CNG Delivered via Pipeline (NMCNG001) - Light/Medium-Duty ICE Vehicle|2032</v>
      </c>
    </row>
    <row r="145" spans="1:11" x14ac:dyDescent="0.25">
      <c r="A145" t="s">
        <v>50</v>
      </c>
      <c r="B145" s="12"/>
      <c r="C145" s="12">
        <v>2033</v>
      </c>
      <c r="D145" s="13">
        <v>73.62</v>
      </c>
      <c r="E145" s="13">
        <v>74.3</v>
      </c>
      <c r="F145" s="14">
        <v>1000000</v>
      </c>
      <c r="G145" s="12" t="s">
        <v>51</v>
      </c>
      <c r="H145" s="13">
        <v>105.5</v>
      </c>
      <c r="I145" s="13">
        <v>1</v>
      </c>
      <c r="J145" s="14">
        <f t="shared" si="16"/>
        <v>-72</v>
      </c>
      <c r="K145" t="str">
        <f t="shared" si="17"/>
        <v>North American Fossil CNG Delivered via Pipeline (NMCNG001) - Light/Medium-Duty ICE Vehicle|2033</v>
      </c>
    </row>
    <row r="146" spans="1:11" x14ac:dyDescent="0.25">
      <c r="A146" t="s">
        <v>50</v>
      </c>
      <c r="B146" s="12"/>
      <c r="C146" s="12">
        <v>2034</v>
      </c>
      <c r="D146" s="13">
        <v>72.66</v>
      </c>
      <c r="E146" s="13">
        <v>74.3</v>
      </c>
      <c r="F146" s="14">
        <v>1000000</v>
      </c>
      <c r="G146" s="12" t="s">
        <v>51</v>
      </c>
      <c r="H146" s="13">
        <v>105.5</v>
      </c>
      <c r="I146" s="13">
        <v>1</v>
      </c>
      <c r="J146" s="14">
        <f t="shared" si="16"/>
        <v>-173</v>
      </c>
      <c r="K146" t="str">
        <f t="shared" si="17"/>
        <v>North American Fossil CNG Delivered via Pipeline (NMCNG001) - Light/Medium-Duty ICE Vehicle|2034</v>
      </c>
    </row>
    <row r="147" spans="1:11" x14ac:dyDescent="0.25">
      <c r="A147" t="s">
        <v>50</v>
      </c>
      <c r="B147" s="12"/>
      <c r="C147" s="12">
        <v>2035</v>
      </c>
      <c r="D147" s="13">
        <v>71.709999999999994</v>
      </c>
      <c r="E147" s="13">
        <v>74.3</v>
      </c>
      <c r="F147" s="14">
        <v>1000000</v>
      </c>
      <c r="G147" s="12" t="s">
        <v>51</v>
      </c>
      <c r="H147" s="13">
        <v>105.5</v>
      </c>
      <c r="I147" s="13">
        <v>1</v>
      </c>
      <c r="J147" s="14">
        <f t="shared" si="16"/>
        <v>-273</v>
      </c>
      <c r="K147" t="str">
        <f t="shared" si="17"/>
        <v>North American Fossil CNG Delivered via Pipeline (NMCNG001) - Light/Medium-Duty ICE Vehicle|2035</v>
      </c>
    </row>
    <row r="148" spans="1:11" x14ac:dyDescent="0.25">
      <c r="A148" t="s">
        <v>50</v>
      </c>
      <c r="B148" s="12"/>
      <c r="C148" s="12">
        <v>2036</v>
      </c>
      <c r="D148" s="13">
        <v>70.75</v>
      </c>
      <c r="E148" s="13">
        <v>74.3</v>
      </c>
      <c r="F148" s="14">
        <v>1000000</v>
      </c>
      <c r="G148" s="12" t="s">
        <v>51</v>
      </c>
      <c r="H148" s="13">
        <v>105.5</v>
      </c>
      <c r="I148" s="13">
        <v>1</v>
      </c>
      <c r="J148" s="14">
        <f t="shared" si="16"/>
        <v>-375</v>
      </c>
      <c r="K148" t="str">
        <f t="shared" si="17"/>
        <v>North American Fossil CNG Delivered via Pipeline (NMCNG001) - Light/Medium-Duty ICE Vehicle|2036</v>
      </c>
    </row>
    <row r="149" spans="1:11" x14ac:dyDescent="0.25">
      <c r="A149" t="s">
        <v>50</v>
      </c>
      <c r="B149" s="12"/>
      <c r="C149" s="12">
        <v>2037</v>
      </c>
      <c r="D149" s="13">
        <v>69.8</v>
      </c>
      <c r="E149" s="13">
        <v>74.3</v>
      </c>
      <c r="F149" s="14">
        <v>1000000</v>
      </c>
      <c r="G149" s="12" t="s">
        <v>51</v>
      </c>
      <c r="H149" s="13">
        <v>105.5</v>
      </c>
      <c r="I149" s="13">
        <v>1</v>
      </c>
      <c r="J149" s="14">
        <f t="shared" si="16"/>
        <v>-475</v>
      </c>
      <c r="K149" t="str">
        <f t="shared" si="17"/>
        <v>North American Fossil CNG Delivered via Pipeline (NMCNG001) - Light/Medium-Duty ICE Vehicle|2037</v>
      </c>
    </row>
    <row r="150" spans="1:11" x14ac:dyDescent="0.25">
      <c r="A150" t="s">
        <v>50</v>
      </c>
      <c r="B150" s="12"/>
      <c r="C150" s="12">
        <v>2038</v>
      </c>
      <c r="D150" s="13">
        <v>68.84</v>
      </c>
      <c r="E150" s="13">
        <v>74.3</v>
      </c>
      <c r="F150" s="14">
        <v>1000000</v>
      </c>
      <c r="G150" s="12" t="s">
        <v>51</v>
      </c>
      <c r="H150" s="13">
        <v>105.5</v>
      </c>
      <c r="I150" s="13">
        <v>1</v>
      </c>
      <c r="J150" s="14">
        <f t="shared" si="16"/>
        <v>-576</v>
      </c>
      <c r="K150" t="str">
        <f t="shared" si="17"/>
        <v>North American Fossil CNG Delivered via Pipeline (NMCNG001) - Light/Medium-Duty ICE Vehicle|2038</v>
      </c>
    </row>
    <row r="151" spans="1:11" x14ac:dyDescent="0.25">
      <c r="A151" t="s">
        <v>50</v>
      </c>
      <c r="B151" s="12"/>
      <c r="C151" s="12">
        <v>2039</v>
      </c>
      <c r="D151" s="13">
        <v>67.88</v>
      </c>
      <c r="E151" s="13">
        <v>74.3</v>
      </c>
      <c r="F151" s="14">
        <v>1000000</v>
      </c>
      <c r="G151" s="12" t="s">
        <v>51</v>
      </c>
      <c r="H151" s="13">
        <v>105.5</v>
      </c>
      <c r="I151" s="13">
        <v>1</v>
      </c>
      <c r="J151" s="14">
        <f t="shared" si="16"/>
        <v>-677</v>
      </c>
      <c r="K151" t="str">
        <f t="shared" si="17"/>
        <v>North American Fossil CNG Delivered via Pipeline (NMCNG001) - Light/Medium-Duty ICE Vehicle|2039</v>
      </c>
    </row>
    <row r="152" spans="1:11" ht="25.5" x14ac:dyDescent="0.25">
      <c r="A152" t="s">
        <v>50</v>
      </c>
      <c r="B152" s="12"/>
      <c r="C152" s="12" t="s">
        <v>28</v>
      </c>
      <c r="D152" s="13">
        <v>66.930000000000007</v>
      </c>
      <c r="E152" s="13">
        <v>74.3</v>
      </c>
      <c r="F152" s="14">
        <v>1000000</v>
      </c>
      <c r="G152" s="12" t="s">
        <v>51</v>
      </c>
      <c r="H152" s="13">
        <v>105.5</v>
      </c>
      <c r="I152" s="13">
        <v>1</v>
      </c>
      <c r="J152" s="14">
        <f t="shared" si="16"/>
        <v>-778</v>
      </c>
      <c r="K152" t="str">
        <f t="shared" si="17"/>
        <v>North American Fossil CNG Delivered via Pipeline (NMCNG001) - Light/Medium-Duty ICE Vehicle|2040 and subsequent years</v>
      </c>
    </row>
    <row r="153" spans="1:11" x14ac:dyDescent="0.25">
      <c r="B153" s="42" t="s">
        <v>52</v>
      </c>
      <c r="C153" s="43"/>
      <c r="D153" s="43"/>
      <c r="E153" s="43"/>
      <c r="F153" s="43"/>
      <c r="G153" s="43"/>
      <c r="H153" s="43"/>
      <c r="I153" s="43"/>
      <c r="J153" s="44"/>
    </row>
    <row r="154" spans="1:11" x14ac:dyDescent="0.25">
      <c r="D154" s="7"/>
      <c r="E154" s="7"/>
      <c r="F154" s="8"/>
      <c r="H154" s="7"/>
      <c r="I154" s="7"/>
      <c r="J154" s="8"/>
    </row>
    <row r="155" spans="1:11" ht="25.5" x14ac:dyDescent="0.25">
      <c r="A155" t="s">
        <v>53</v>
      </c>
      <c r="B155" s="18" t="s">
        <v>53</v>
      </c>
      <c r="C155" s="18">
        <v>2026</v>
      </c>
      <c r="D155" s="19">
        <v>93.81</v>
      </c>
      <c r="E155" s="19">
        <v>74.3</v>
      </c>
      <c r="F155" s="20">
        <v>1000000</v>
      </c>
      <c r="G155" s="18" t="s">
        <v>51</v>
      </c>
      <c r="H155" s="19">
        <v>105.5</v>
      </c>
      <c r="I155" s="19">
        <v>1</v>
      </c>
      <c r="J155" s="20">
        <f t="shared" ref="J155:J169" si="18">ROUND(((D155-(E155/I155))*F155*H155*I155)/1000000,0)</f>
        <v>2058</v>
      </c>
      <c r="K155" t="str">
        <f t="shared" ref="K155:K169" si="19">A155&amp;"|"&amp;C155</f>
        <v>North American Fossil CNG Delivered via Pipeline (NMCNG001) - Heavy-Duty Compression-Ignition / Off-Road Application|2026</v>
      </c>
    </row>
    <row r="156" spans="1:11" x14ac:dyDescent="0.25">
      <c r="A156" t="s">
        <v>53</v>
      </c>
      <c r="B156" s="12"/>
      <c r="C156" s="12">
        <v>2027</v>
      </c>
      <c r="D156" s="13">
        <v>92.38</v>
      </c>
      <c r="E156" s="13">
        <v>74.3</v>
      </c>
      <c r="F156" s="14">
        <v>1000000</v>
      </c>
      <c r="G156" s="12" t="s">
        <v>51</v>
      </c>
      <c r="H156" s="13">
        <v>105.5</v>
      </c>
      <c r="I156" s="13">
        <v>1</v>
      </c>
      <c r="J156" s="14">
        <f t="shared" si="18"/>
        <v>1907</v>
      </c>
      <c r="K156" t="str">
        <f t="shared" si="19"/>
        <v>North American Fossil CNG Delivered via Pipeline (NMCNG001) - Heavy-Duty Compression-Ignition / Off-Road Application|2027</v>
      </c>
    </row>
    <row r="157" spans="1:11" x14ac:dyDescent="0.25">
      <c r="A157" t="s">
        <v>53</v>
      </c>
      <c r="B157" s="12"/>
      <c r="C157" s="12">
        <v>2028</v>
      </c>
      <c r="D157" s="13">
        <v>89.8</v>
      </c>
      <c r="E157" s="13">
        <v>74.3</v>
      </c>
      <c r="F157" s="14">
        <v>1000000</v>
      </c>
      <c r="G157" s="12" t="s">
        <v>51</v>
      </c>
      <c r="H157" s="13">
        <v>105.5</v>
      </c>
      <c r="I157" s="13">
        <v>1</v>
      </c>
      <c r="J157" s="14">
        <f t="shared" si="18"/>
        <v>1635</v>
      </c>
      <c r="K157" t="str">
        <f t="shared" si="19"/>
        <v>North American Fossil CNG Delivered via Pipeline (NMCNG001) - Heavy-Duty Compression-Ignition / Off-Road Application|2028</v>
      </c>
    </row>
    <row r="158" spans="1:11" x14ac:dyDescent="0.25">
      <c r="A158" t="s">
        <v>53</v>
      </c>
      <c r="B158" s="12"/>
      <c r="C158" s="12">
        <v>2029</v>
      </c>
      <c r="D158" s="13">
        <v>85.02</v>
      </c>
      <c r="E158" s="13">
        <v>74.3</v>
      </c>
      <c r="F158" s="14">
        <v>1000000</v>
      </c>
      <c r="G158" s="12" t="s">
        <v>51</v>
      </c>
      <c r="H158" s="13">
        <v>105.5</v>
      </c>
      <c r="I158" s="13">
        <v>1</v>
      </c>
      <c r="J158" s="14">
        <f t="shared" si="18"/>
        <v>1131</v>
      </c>
      <c r="K158" t="str">
        <f t="shared" si="19"/>
        <v>North American Fossil CNG Delivered via Pipeline (NMCNG001) - Heavy-Duty Compression-Ignition / Off-Road Application|2029</v>
      </c>
    </row>
    <row r="159" spans="1:11" x14ac:dyDescent="0.25">
      <c r="A159" t="s">
        <v>53</v>
      </c>
      <c r="B159" s="12"/>
      <c r="C159" s="12">
        <v>2030</v>
      </c>
      <c r="D159" s="13">
        <v>76.42</v>
      </c>
      <c r="E159" s="13">
        <v>74.3</v>
      </c>
      <c r="F159" s="14">
        <v>1000000</v>
      </c>
      <c r="G159" s="12" t="s">
        <v>51</v>
      </c>
      <c r="H159" s="13">
        <v>105.5</v>
      </c>
      <c r="I159" s="13">
        <v>1</v>
      </c>
      <c r="J159" s="14">
        <f t="shared" si="18"/>
        <v>224</v>
      </c>
      <c r="K159" t="str">
        <f t="shared" si="19"/>
        <v>North American Fossil CNG Delivered via Pipeline (NMCNG001) - Heavy-Duty Compression-Ignition / Off-Road Application|2030</v>
      </c>
    </row>
    <row r="160" spans="1:11" x14ac:dyDescent="0.25">
      <c r="A160" t="s">
        <v>53</v>
      </c>
      <c r="B160" s="12"/>
      <c r="C160" s="12">
        <v>2031</v>
      </c>
      <c r="D160" s="13">
        <v>75.47</v>
      </c>
      <c r="E160" s="13">
        <v>74.3</v>
      </c>
      <c r="F160" s="14">
        <v>1000000</v>
      </c>
      <c r="G160" s="12" t="s">
        <v>51</v>
      </c>
      <c r="H160" s="13">
        <v>105.5</v>
      </c>
      <c r="I160" s="13">
        <v>1</v>
      </c>
      <c r="J160" s="14">
        <f t="shared" si="18"/>
        <v>123</v>
      </c>
      <c r="K160" t="str">
        <f t="shared" si="19"/>
        <v>North American Fossil CNG Delivered via Pipeline (NMCNG001) - Heavy-Duty Compression-Ignition / Off-Road Application|2031</v>
      </c>
    </row>
    <row r="161" spans="1:11" x14ac:dyDescent="0.25">
      <c r="A161" t="s">
        <v>53</v>
      </c>
      <c r="B161" s="12"/>
      <c r="C161" s="12">
        <v>2032</v>
      </c>
      <c r="D161" s="13">
        <v>74.510000000000005</v>
      </c>
      <c r="E161" s="13">
        <v>74.3</v>
      </c>
      <c r="F161" s="14">
        <v>1000000</v>
      </c>
      <c r="G161" s="12" t="s">
        <v>51</v>
      </c>
      <c r="H161" s="13">
        <v>105.5</v>
      </c>
      <c r="I161" s="13">
        <v>1</v>
      </c>
      <c r="J161" s="14">
        <f t="shared" si="18"/>
        <v>22</v>
      </c>
      <c r="K161" t="str">
        <f t="shared" si="19"/>
        <v>North American Fossil CNG Delivered via Pipeline (NMCNG001) - Heavy-Duty Compression-Ignition / Off-Road Application|2032</v>
      </c>
    </row>
    <row r="162" spans="1:11" x14ac:dyDescent="0.25">
      <c r="A162" t="s">
        <v>53</v>
      </c>
      <c r="B162" s="12"/>
      <c r="C162" s="12">
        <v>2033</v>
      </c>
      <c r="D162" s="13">
        <v>73.56</v>
      </c>
      <c r="E162" s="13">
        <v>74.3</v>
      </c>
      <c r="F162" s="14">
        <v>1000000</v>
      </c>
      <c r="G162" s="12" t="s">
        <v>51</v>
      </c>
      <c r="H162" s="13">
        <v>105.5</v>
      </c>
      <c r="I162" s="13">
        <v>1</v>
      </c>
      <c r="J162" s="14">
        <f t="shared" si="18"/>
        <v>-78</v>
      </c>
      <c r="K162" t="str">
        <f t="shared" si="19"/>
        <v>North American Fossil CNG Delivered via Pipeline (NMCNG001) - Heavy-Duty Compression-Ignition / Off-Road Application|2033</v>
      </c>
    </row>
    <row r="163" spans="1:11" x14ac:dyDescent="0.25">
      <c r="A163" t="s">
        <v>53</v>
      </c>
      <c r="B163" s="12"/>
      <c r="C163" s="12">
        <v>2034</v>
      </c>
      <c r="D163" s="13">
        <v>72.599999999999994</v>
      </c>
      <c r="E163" s="13">
        <v>74.3</v>
      </c>
      <c r="F163" s="14">
        <v>1000000</v>
      </c>
      <c r="G163" s="12" t="s">
        <v>51</v>
      </c>
      <c r="H163" s="13">
        <v>105.5</v>
      </c>
      <c r="I163" s="13">
        <v>1</v>
      </c>
      <c r="J163" s="14">
        <f t="shared" si="18"/>
        <v>-179</v>
      </c>
      <c r="K163" t="str">
        <f t="shared" si="19"/>
        <v>North American Fossil CNG Delivered via Pipeline (NMCNG001) - Heavy-Duty Compression-Ignition / Off-Road Application|2034</v>
      </c>
    </row>
    <row r="164" spans="1:11" x14ac:dyDescent="0.25">
      <c r="A164" t="s">
        <v>53</v>
      </c>
      <c r="B164" s="12"/>
      <c r="C164" s="12">
        <v>2035</v>
      </c>
      <c r="D164" s="13">
        <v>71.650000000000006</v>
      </c>
      <c r="E164" s="13">
        <v>74.3</v>
      </c>
      <c r="F164" s="14">
        <v>1000000</v>
      </c>
      <c r="G164" s="12" t="s">
        <v>51</v>
      </c>
      <c r="H164" s="13">
        <v>105.5</v>
      </c>
      <c r="I164" s="13">
        <v>1</v>
      </c>
      <c r="J164" s="14">
        <f t="shared" si="18"/>
        <v>-280</v>
      </c>
      <c r="K164" t="str">
        <f t="shared" si="19"/>
        <v>North American Fossil CNG Delivered via Pipeline (NMCNG001) - Heavy-Duty Compression-Ignition / Off-Road Application|2035</v>
      </c>
    </row>
    <row r="165" spans="1:11" x14ac:dyDescent="0.25">
      <c r="A165" t="s">
        <v>53</v>
      </c>
      <c r="B165" s="12"/>
      <c r="C165" s="12">
        <v>2036</v>
      </c>
      <c r="D165" s="13">
        <v>70.69</v>
      </c>
      <c r="E165" s="13">
        <v>74.3</v>
      </c>
      <c r="F165" s="14">
        <v>1000000</v>
      </c>
      <c r="G165" s="12" t="s">
        <v>51</v>
      </c>
      <c r="H165" s="13">
        <v>105.5</v>
      </c>
      <c r="I165" s="13">
        <v>1</v>
      </c>
      <c r="J165" s="14">
        <f t="shared" si="18"/>
        <v>-381</v>
      </c>
      <c r="K165" t="str">
        <f t="shared" si="19"/>
        <v>North American Fossil CNG Delivered via Pipeline (NMCNG001) - Heavy-Duty Compression-Ignition / Off-Road Application|2036</v>
      </c>
    </row>
    <row r="166" spans="1:11" x14ac:dyDescent="0.25">
      <c r="A166" t="s">
        <v>53</v>
      </c>
      <c r="B166" s="12"/>
      <c r="C166" s="12">
        <v>2037</v>
      </c>
      <c r="D166" s="13">
        <v>69.739999999999995</v>
      </c>
      <c r="E166" s="13">
        <v>74.3</v>
      </c>
      <c r="F166" s="14">
        <v>1000000</v>
      </c>
      <c r="G166" s="12" t="s">
        <v>51</v>
      </c>
      <c r="H166" s="13">
        <v>105.5</v>
      </c>
      <c r="I166" s="13">
        <v>1</v>
      </c>
      <c r="J166" s="14">
        <f t="shared" si="18"/>
        <v>-481</v>
      </c>
      <c r="K166" t="str">
        <f t="shared" si="19"/>
        <v>North American Fossil CNG Delivered via Pipeline (NMCNG001) - Heavy-Duty Compression-Ignition / Off-Road Application|2037</v>
      </c>
    </row>
    <row r="167" spans="1:11" x14ac:dyDescent="0.25">
      <c r="A167" t="s">
        <v>53</v>
      </c>
      <c r="B167" s="12"/>
      <c r="C167" s="12">
        <v>2038</v>
      </c>
      <c r="D167" s="13">
        <v>68.78</v>
      </c>
      <c r="E167" s="13">
        <v>74.3</v>
      </c>
      <c r="F167" s="14">
        <v>1000000</v>
      </c>
      <c r="G167" s="12" t="s">
        <v>51</v>
      </c>
      <c r="H167" s="13">
        <v>105.5</v>
      </c>
      <c r="I167" s="13">
        <v>1</v>
      </c>
      <c r="J167" s="14">
        <f t="shared" si="18"/>
        <v>-582</v>
      </c>
      <c r="K167" t="str">
        <f t="shared" si="19"/>
        <v>North American Fossil CNG Delivered via Pipeline (NMCNG001) - Heavy-Duty Compression-Ignition / Off-Road Application|2038</v>
      </c>
    </row>
    <row r="168" spans="1:11" x14ac:dyDescent="0.25">
      <c r="A168" t="s">
        <v>53</v>
      </c>
      <c r="B168" s="12"/>
      <c r="C168" s="12">
        <v>2039</v>
      </c>
      <c r="D168" s="13">
        <v>67.83</v>
      </c>
      <c r="E168" s="13">
        <v>74.3</v>
      </c>
      <c r="F168" s="14">
        <v>1000000</v>
      </c>
      <c r="G168" s="12" t="s">
        <v>51</v>
      </c>
      <c r="H168" s="13">
        <v>105.5</v>
      </c>
      <c r="I168" s="13">
        <v>1</v>
      </c>
      <c r="J168" s="14">
        <f t="shared" si="18"/>
        <v>-683</v>
      </c>
      <c r="K168" t="str">
        <f t="shared" si="19"/>
        <v>North American Fossil CNG Delivered via Pipeline (NMCNG001) - Heavy-Duty Compression-Ignition / Off-Road Application|2039</v>
      </c>
    </row>
    <row r="169" spans="1:11" ht="25.5" x14ac:dyDescent="0.25">
      <c r="A169" t="s">
        <v>53</v>
      </c>
      <c r="B169" s="12"/>
      <c r="C169" s="12" t="s">
        <v>28</v>
      </c>
      <c r="D169" s="13">
        <v>66.87</v>
      </c>
      <c r="E169" s="13">
        <v>74.3</v>
      </c>
      <c r="F169" s="14">
        <v>1000000</v>
      </c>
      <c r="G169" s="12" t="s">
        <v>51</v>
      </c>
      <c r="H169" s="13">
        <v>105.5</v>
      </c>
      <c r="I169" s="13">
        <v>1</v>
      </c>
      <c r="J169" s="14">
        <f t="shared" si="18"/>
        <v>-784</v>
      </c>
      <c r="K169" t="str">
        <f t="shared" si="19"/>
        <v>North American Fossil CNG Delivered via Pipeline (NMCNG001) - Heavy-Duty Compression-Ignition / Off-Road Application|2040 and subsequent years</v>
      </c>
    </row>
    <row r="170" spans="1:11" x14ac:dyDescent="0.25">
      <c r="B170" s="42" t="s">
        <v>52</v>
      </c>
      <c r="C170" s="43"/>
      <c r="D170" s="43"/>
      <c r="E170" s="43"/>
      <c r="F170" s="43"/>
      <c r="G170" s="43"/>
      <c r="H170" s="43"/>
      <c r="I170" s="43"/>
      <c r="J170" s="44"/>
    </row>
    <row r="171" spans="1:11" x14ac:dyDescent="0.25">
      <c r="D171" s="7"/>
      <c r="E171" s="7"/>
      <c r="F171" s="8"/>
      <c r="H171" s="7"/>
      <c r="I171" s="7"/>
      <c r="J171" s="8"/>
    </row>
    <row r="172" spans="1:11" ht="25.5" x14ac:dyDescent="0.25">
      <c r="A172" t="s">
        <v>54</v>
      </c>
      <c r="B172" s="18" t="s">
        <v>54</v>
      </c>
      <c r="C172" s="18">
        <v>2026</v>
      </c>
      <c r="D172" s="19">
        <v>93.81</v>
      </c>
      <c r="E172" s="19">
        <v>74.3</v>
      </c>
      <c r="F172" s="20">
        <v>1000000</v>
      </c>
      <c r="G172" s="18" t="s">
        <v>51</v>
      </c>
      <c r="H172" s="19">
        <v>105.5</v>
      </c>
      <c r="I172" s="19">
        <v>0.9</v>
      </c>
      <c r="J172" s="20">
        <f t="shared" ref="J172:J186" si="20">ROUND(((D172-(E172/I172))*F172*H172*I172)/1000000,0)</f>
        <v>1069</v>
      </c>
      <c r="K172" t="str">
        <f t="shared" ref="K172:K186" si="21">A172&amp;"|"&amp;C172</f>
        <v>North American Fossil CNG Delivered via Pipeline (NMCNG001) - Heavy-Duty Spark-Ignition / Off-Road Application|2026</v>
      </c>
    </row>
    <row r="173" spans="1:11" x14ac:dyDescent="0.25">
      <c r="A173" t="s">
        <v>54</v>
      </c>
      <c r="B173" s="12"/>
      <c r="C173" s="12">
        <v>2027</v>
      </c>
      <c r="D173" s="13">
        <v>92.38</v>
      </c>
      <c r="E173" s="13">
        <v>74.3</v>
      </c>
      <c r="F173" s="14">
        <v>1000000</v>
      </c>
      <c r="G173" s="12" t="s">
        <v>51</v>
      </c>
      <c r="H173" s="13">
        <v>105.5</v>
      </c>
      <c r="I173" s="13">
        <v>0.9</v>
      </c>
      <c r="J173" s="14">
        <f t="shared" si="20"/>
        <v>933</v>
      </c>
      <c r="K173" t="str">
        <f t="shared" si="21"/>
        <v>North American Fossil CNG Delivered via Pipeline (NMCNG001) - Heavy-Duty Spark-Ignition / Off-Road Application|2027</v>
      </c>
    </row>
    <row r="174" spans="1:11" x14ac:dyDescent="0.25">
      <c r="A174" t="s">
        <v>54</v>
      </c>
      <c r="B174" s="12"/>
      <c r="C174" s="12">
        <v>2028</v>
      </c>
      <c r="D174" s="13">
        <v>89.8</v>
      </c>
      <c r="E174" s="13">
        <v>74.3</v>
      </c>
      <c r="F174" s="14">
        <v>1000000</v>
      </c>
      <c r="G174" s="12" t="s">
        <v>51</v>
      </c>
      <c r="H174" s="13">
        <v>105.5</v>
      </c>
      <c r="I174" s="13">
        <v>0.9</v>
      </c>
      <c r="J174" s="14">
        <f t="shared" si="20"/>
        <v>688</v>
      </c>
      <c r="K174" t="str">
        <f t="shared" si="21"/>
        <v>North American Fossil CNG Delivered via Pipeline (NMCNG001) - Heavy-Duty Spark-Ignition / Off-Road Application|2028</v>
      </c>
    </row>
    <row r="175" spans="1:11" x14ac:dyDescent="0.25">
      <c r="A175" t="s">
        <v>54</v>
      </c>
      <c r="B175" s="12"/>
      <c r="C175" s="12">
        <v>2029</v>
      </c>
      <c r="D175" s="13">
        <v>85.02</v>
      </c>
      <c r="E175" s="13">
        <v>74.3</v>
      </c>
      <c r="F175" s="14">
        <v>1000000</v>
      </c>
      <c r="G175" s="12" t="s">
        <v>51</v>
      </c>
      <c r="H175" s="13">
        <v>105.5</v>
      </c>
      <c r="I175" s="13">
        <v>0.9</v>
      </c>
      <c r="J175" s="14">
        <f t="shared" si="20"/>
        <v>234</v>
      </c>
      <c r="K175" t="str">
        <f t="shared" si="21"/>
        <v>North American Fossil CNG Delivered via Pipeline (NMCNG001) - Heavy-Duty Spark-Ignition / Off-Road Application|2029</v>
      </c>
    </row>
    <row r="176" spans="1:11" x14ac:dyDescent="0.25">
      <c r="A176" t="s">
        <v>54</v>
      </c>
      <c r="B176" s="12"/>
      <c r="C176" s="12">
        <v>2030</v>
      </c>
      <c r="D176" s="13">
        <v>76.42</v>
      </c>
      <c r="E176" s="13">
        <v>74.3</v>
      </c>
      <c r="F176" s="14">
        <v>1000000</v>
      </c>
      <c r="G176" s="12" t="s">
        <v>51</v>
      </c>
      <c r="H176" s="13">
        <v>105.5</v>
      </c>
      <c r="I176" s="13">
        <v>0.9</v>
      </c>
      <c r="J176" s="14">
        <f t="shared" si="20"/>
        <v>-583</v>
      </c>
      <c r="K176" t="str">
        <f t="shared" si="21"/>
        <v>North American Fossil CNG Delivered via Pipeline (NMCNG001) - Heavy-Duty Spark-Ignition / Off-Road Application|2030</v>
      </c>
    </row>
    <row r="177" spans="1:11" x14ac:dyDescent="0.25">
      <c r="A177" t="s">
        <v>54</v>
      </c>
      <c r="B177" s="12"/>
      <c r="C177" s="12">
        <v>2031</v>
      </c>
      <c r="D177" s="13">
        <v>75.47</v>
      </c>
      <c r="E177" s="13">
        <v>74.3</v>
      </c>
      <c r="F177" s="14">
        <v>1000000</v>
      </c>
      <c r="G177" s="12" t="s">
        <v>51</v>
      </c>
      <c r="H177" s="13">
        <v>105.5</v>
      </c>
      <c r="I177" s="13">
        <v>0.9</v>
      </c>
      <c r="J177" s="14">
        <f t="shared" si="20"/>
        <v>-673</v>
      </c>
      <c r="K177" t="str">
        <f t="shared" si="21"/>
        <v>North American Fossil CNG Delivered via Pipeline (NMCNG001) - Heavy-Duty Spark-Ignition / Off-Road Application|2031</v>
      </c>
    </row>
    <row r="178" spans="1:11" x14ac:dyDescent="0.25">
      <c r="A178" t="s">
        <v>54</v>
      </c>
      <c r="B178" s="12"/>
      <c r="C178" s="12">
        <v>2032</v>
      </c>
      <c r="D178" s="13">
        <v>74.510000000000005</v>
      </c>
      <c r="E178" s="13">
        <v>74.3</v>
      </c>
      <c r="F178" s="14">
        <v>1000000</v>
      </c>
      <c r="G178" s="12" t="s">
        <v>51</v>
      </c>
      <c r="H178" s="13">
        <v>105.5</v>
      </c>
      <c r="I178" s="13">
        <v>0.9</v>
      </c>
      <c r="J178" s="14">
        <f t="shared" si="20"/>
        <v>-764</v>
      </c>
      <c r="K178" t="str">
        <f t="shared" si="21"/>
        <v>North American Fossil CNG Delivered via Pipeline (NMCNG001) - Heavy-Duty Spark-Ignition / Off-Road Application|2032</v>
      </c>
    </row>
    <row r="179" spans="1:11" x14ac:dyDescent="0.25">
      <c r="A179" t="s">
        <v>54</v>
      </c>
      <c r="B179" s="12"/>
      <c r="C179" s="12">
        <v>2033</v>
      </c>
      <c r="D179" s="13">
        <v>73.56</v>
      </c>
      <c r="E179" s="13">
        <v>74.3</v>
      </c>
      <c r="F179" s="14">
        <v>1000000</v>
      </c>
      <c r="G179" s="12" t="s">
        <v>51</v>
      </c>
      <c r="H179" s="13">
        <v>105.5</v>
      </c>
      <c r="I179" s="13">
        <v>0.9</v>
      </c>
      <c r="J179" s="14">
        <f t="shared" si="20"/>
        <v>-854</v>
      </c>
      <c r="K179" t="str">
        <f t="shared" si="21"/>
        <v>North American Fossil CNG Delivered via Pipeline (NMCNG001) - Heavy-Duty Spark-Ignition / Off-Road Application|2033</v>
      </c>
    </row>
    <row r="180" spans="1:11" x14ac:dyDescent="0.25">
      <c r="A180" t="s">
        <v>54</v>
      </c>
      <c r="B180" s="12"/>
      <c r="C180" s="12">
        <v>2034</v>
      </c>
      <c r="D180" s="13">
        <v>72.599999999999994</v>
      </c>
      <c r="E180" s="13">
        <v>74.3</v>
      </c>
      <c r="F180" s="14">
        <v>1000000</v>
      </c>
      <c r="G180" s="12" t="s">
        <v>51</v>
      </c>
      <c r="H180" s="13">
        <v>105.5</v>
      </c>
      <c r="I180" s="13">
        <v>0.9</v>
      </c>
      <c r="J180" s="14">
        <f t="shared" si="20"/>
        <v>-945</v>
      </c>
      <c r="K180" t="str">
        <f t="shared" si="21"/>
        <v>North American Fossil CNG Delivered via Pipeline (NMCNG001) - Heavy-Duty Spark-Ignition / Off-Road Application|2034</v>
      </c>
    </row>
    <row r="181" spans="1:11" x14ac:dyDescent="0.25">
      <c r="A181" t="s">
        <v>54</v>
      </c>
      <c r="B181" s="12"/>
      <c r="C181" s="12">
        <v>2035</v>
      </c>
      <c r="D181" s="13">
        <v>71.650000000000006</v>
      </c>
      <c r="E181" s="13">
        <v>74.3</v>
      </c>
      <c r="F181" s="14">
        <v>1000000</v>
      </c>
      <c r="G181" s="12" t="s">
        <v>51</v>
      </c>
      <c r="H181" s="13">
        <v>105.5</v>
      </c>
      <c r="I181" s="13">
        <v>0.9</v>
      </c>
      <c r="J181" s="14">
        <f t="shared" si="20"/>
        <v>-1035</v>
      </c>
      <c r="K181" t="str">
        <f t="shared" si="21"/>
        <v>North American Fossil CNG Delivered via Pipeline (NMCNG001) - Heavy-Duty Spark-Ignition / Off-Road Application|2035</v>
      </c>
    </row>
    <row r="182" spans="1:11" x14ac:dyDescent="0.25">
      <c r="A182" t="s">
        <v>54</v>
      </c>
      <c r="B182" s="12"/>
      <c r="C182" s="12">
        <v>2036</v>
      </c>
      <c r="D182" s="13">
        <v>70.69</v>
      </c>
      <c r="E182" s="13">
        <v>74.3</v>
      </c>
      <c r="F182" s="14">
        <v>1000000</v>
      </c>
      <c r="G182" s="12" t="s">
        <v>51</v>
      </c>
      <c r="H182" s="13">
        <v>105.5</v>
      </c>
      <c r="I182" s="13">
        <v>0.9</v>
      </c>
      <c r="J182" s="14">
        <f t="shared" si="20"/>
        <v>-1127</v>
      </c>
      <c r="K182" t="str">
        <f t="shared" si="21"/>
        <v>North American Fossil CNG Delivered via Pipeline (NMCNG001) - Heavy-Duty Spark-Ignition / Off-Road Application|2036</v>
      </c>
    </row>
    <row r="183" spans="1:11" x14ac:dyDescent="0.25">
      <c r="A183" t="s">
        <v>54</v>
      </c>
      <c r="B183" s="12"/>
      <c r="C183" s="12">
        <v>2037</v>
      </c>
      <c r="D183" s="13">
        <v>69.739999999999995</v>
      </c>
      <c r="E183" s="13">
        <v>74.3</v>
      </c>
      <c r="F183" s="14">
        <v>1000000</v>
      </c>
      <c r="G183" s="12" t="s">
        <v>51</v>
      </c>
      <c r="H183" s="13">
        <v>105.5</v>
      </c>
      <c r="I183" s="13">
        <v>0.9</v>
      </c>
      <c r="J183" s="14">
        <f t="shared" si="20"/>
        <v>-1217</v>
      </c>
      <c r="K183" t="str">
        <f t="shared" si="21"/>
        <v>North American Fossil CNG Delivered via Pipeline (NMCNG001) - Heavy-Duty Spark-Ignition / Off-Road Application|2037</v>
      </c>
    </row>
    <row r="184" spans="1:11" x14ac:dyDescent="0.25">
      <c r="A184" t="s">
        <v>54</v>
      </c>
      <c r="B184" s="12"/>
      <c r="C184" s="12">
        <v>2038</v>
      </c>
      <c r="D184" s="13">
        <v>68.78</v>
      </c>
      <c r="E184" s="13">
        <v>74.3</v>
      </c>
      <c r="F184" s="14">
        <v>1000000</v>
      </c>
      <c r="G184" s="12" t="s">
        <v>51</v>
      </c>
      <c r="H184" s="13">
        <v>105.5</v>
      </c>
      <c r="I184" s="13">
        <v>0.9</v>
      </c>
      <c r="J184" s="14">
        <f t="shared" si="20"/>
        <v>-1308</v>
      </c>
      <c r="K184" t="str">
        <f t="shared" si="21"/>
        <v>North American Fossil CNG Delivered via Pipeline (NMCNG001) - Heavy-Duty Spark-Ignition / Off-Road Application|2038</v>
      </c>
    </row>
    <row r="185" spans="1:11" x14ac:dyDescent="0.25">
      <c r="A185" t="s">
        <v>54</v>
      </c>
      <c r="B185" s="12"/>
      <c r="C185" s="12">
        <v>2039</v>
      </c>
      <c r="D185" s="13">
        <v>67.83</v>
      </c>
      <c r="E185" s="13">
        <v>74.3</v>
      </c>
      <c r="F185" s="14">
        <v>1000000</v>
      </c>
      <c r="G185" s="12" t="s">
        <v>51</v>
      </c>
      <c r="H185" s="13">
        <v>105.5</v>
      </c>
      <c r="I185" s="13">
        <v>0.9</v>
      </c>
      <c r="J185" s="14">
        <f t="shared" si="20"/>
        <v>-1398</v>
      </c>
      <c r="K185" t="str">
        <f t="shared" si="21"/>
        <v>North American Fossil CNG Delivered via Pipeline (NMCNG001) - Heavy-Duty Spark-Ignition / Off-Road Application|2039</v>
      </c>
    </row>
    <row r="186" spans="1:11" ht="25.5" x14ac:dyDescent="0.25">
      <c r="A186" t="s">
        <v>54</v>
      </c>
      <c r="B186" s="12"/>
      <c r="C186" s="12" t="s">
        <v>28</v>
      </c>
      <c r="D186" s="13">
        <v>66.87</v>
      </c>
      <c r="E186" s="13">
        <v>74.3</v>
      </c>
      <c r="F186" s="14">
        <v>1000000</v>
      </c>
      <c r="G186" s="12" t="s">
        <v>51</v>
      </c>
      <c r="H186" s="13">
        <v>105.5</v>
      </c>
      <c r="I186" s="13">
        <v>0.9</v>
      </c>
      <c r="J186" s="14">
        <f t="shared" si="20"/>
        <v>-1489</v>
      </c>
      <c r="K186" t="str">
        <f t="shared" si="21"/>
        <v>North American Fossil CNG Delivered via Pipeline (NMCNG001) - Heavy-Duty Spark-Ignition / Off-Road Application|2040 and subsequent years</v>
      </c>
    </row>
    <row r="187" spans="1:11" x14ac:dyDescent="0.25">
      <c r="B187" s="42" t="s">
        <v>52</v>
      </c>
      <c r="C187" s="43"/>
      <c r="D187" s="43"/>
      <c r="E187" s="43"/>
      <c r="F187" s="43"/>
      <c r="G187" s="43"/>
      <c r="H187" s="43"/>
      <c r="I187" s="43"/>
      <c r="J187" s="44"/>
    </row>
    <row r="188" spans="1:11" x14ac:dyDescent="0.25">
      <c r="D188" s="7"/>
      <c r="E188" s="7"/>
      <c r="F188" s="8"/>
      <c r="H188" s="7"/>
      <c r="I188" s="7"/>
      <c r="J188" s="8"/>
    </row>
    <row r="189" spans="1:11" ht="25.5" x14ac:dyDescent="0.25">
      <c r="A189" t="s">
        <v>55</v>
      </c>
      <c r="B189" s="18" t="s">
        <v>55</v>
      </c>
      <c r="C189" s="18">
        <v>2026</v>
      </c>
      <c r="D189" s="19">
        <v>93.89</v>
      </c>
      <c r="E189" s="19">
        <v>70</v>
      </c>
      <c r="F189" s="20">
        <v>1000000</v>
      </c>
      <c r="G189" s="18" t="s">
        <v>51</v>
      </c>
      <c r="H189" s="19">
        <v>105.5</v>
      </c>
      <c r="I189" s="19">
        <v>1</v>
      </c>
      <c r="J189" s="20">
        <f t="shared" ref="J189:J203" si="22">ROUND(((D189-(E189/I189))*F189*H189*I189)/1000000,0)</f>
        <v>2520</v>
      </c>
      <c r="K189" t="str">
        <f t="shared" ref="K189:K203" si="23">A189&amp;"|"&amp;C189</f>
        <v>Biomethane from North American Livestock Manure without Avoided Methane (NMRCNG001) - Light/Medium-Duty ICE Vehicle|2026</v>
      </c>
    </row>
    <row r="190" spans="1:11" x14ac:dyDescent="0.25">
      <c r="A190" t="s">
        <v>55</v>
      </c>
      <c r="B190" s="12"/>
      <c r="C190" s="12">
        <v>2027</v>
      </c>
      <c r="D190" s="13">
        <v>92.45</v>
      </c>
      <c r="E190" s="13">
        <v>70</v>
      </c>
      <c r="F190" s="14">
        <v>1000000</v>
      </c>
      <c r="G190" s="12" t="s">
        <v>51</v>
      </c>
      <c r="H190" s="13">
        <v>105.5</v>
      </c>
      <c r="I190" s="13">
        <v>1</v>
      </c>
      <c r="J190" s="14">
        <f t="shared" si="22"/>
        <v>2368</v>
      </c>
      <c r="K190" t="str">
        <f t="shared" si="23"/>
        <v>Biomethane from North American Livestock Manure without Avoided Methane (NMRCNG001) - Light/Medium-Duty ICE Vehicle|2027</v>
      </c>
    </row>
    <row r="191" spans="1:11" x14ac:dyDescent="0.25">
      <c r="A191" t="s">
        <v>55</v>
      </c>
      <c r="B191" s="12"/>
      <c r="C191" s="12">
        <v>2028</v>
      </c>
      <c r="D191" s="13">
        <v>89.87</v>
      </c>
      <c r="E191" s="13">
        <v>70</v>
      </c>
      <c r="F191" s="14">
        <v>1000000</v>
      </c>
      <c r="G191" s="12" t="s">
        <v>51</v>
      </c>
      <c r="H191" s="13">
        <v>105.5</v>
      </c>
      <c r="I191" s="13">
        <v>1</v>
      </c>
      <c r="J191" s="14">
        <f t="shared" si="22"/>
        <v>2096</v>
      </c>
      <c r="K191" t="str">
        <f t="shared" si="23"/>
        <v>Biomethane from North American Livestock Manure without Avoided Methane (NMRCNG001) - Light/Medium-Duty ICE Vehicle|2028</v>
      </c>
    </row>
    <row r="192" spans="1:11" x14ac:dyDescent="0.25">
      <c r="A192" t="s">
        <v>55</v>
      </c>
      <c r="B192" s="12"/>
      <c r="C192" s="12">
        <v>2029</v>
      </c>
      <c r="D192" s="13">
        <v>85.09</v>
      </c>
      <c r="E192" s="13">
        <v>70</v>
      </c>
      <c r="F192" s="14">
        <v>1000000</v>
      </c>
      <c r="G192" s="12" t="s">
        <v>51</v>
      </c>
      <c r="H192" s="13">
        <v>105.5</v>
      </c>
      <c r="I192" s="13">
        <v>1</v>
      </c>
      <c r="J192" s="14">
        <f t="shared" si="22"/>
        <v>1592</v>
      </c>
      <c r="K192" t="str">
        <f t="shared" si="23"/>
        <v>Biomethane from North American Livestock Manure without Avoided Methane (NMRCNG001) - Light/Medium-Duty ICE Vehicle|2029</v>
      </c>
    </row>
    <row r="193" spans="1:11" x14ac:dyDescent="0.25">
      <c r="A193" t="s">
        <v>55</v>
      </c>
      <c r="B193" s="12"/>
      <c r="C193" s="12">
        <v>2030</v>
      </c>
      <c r="D193" s="13">
        <v>76.489999999999995</v>
      </c>
      <c r="E193" s="13">
        <v>70</v>
      </c>
      <c r="F193" s="14">
        <v>1000000</v>
      </c>
      <c r="G193" s="12" t="s">
        <v>51</v>
      </c>
      <c r="H193" s="13">
        <v>105.5</v>
      </c>
      <c r="I193" s="13">
        <v>1</v>
      </c>
      <c r="J193" s="14">
        <f t="shared" si="22"/>
        <v>685</v>
      </c>
      <c r="K193" t="str">
        <f t="shared" si="23"/>
        <v>Biomethane from North American Livestock Manure without Avoided Methane (NMRCNG001) - Light/Medium-Duty ICE Vehicle|2030</v>
      </c>
    </row>
    <row r="194" spans="1:11" x14ac:dyDescent="0.25">
      <c r="A194" t="s">
        <v>55</v>
      </c>
      <c r="B194" s="12"/>
      <c r="C194" s="12">
        <v>2031</v>
      </c>
      <c r="D194" s="13">
        <v>75.53</v>
      </c>
      <c r="E194" s="13">
        <v>70</v>
      </c>
      <c r="F194" s="14">
        <v>1000000</v>
      </c>
      <c r="G194" s="12" t="s">
        <v>51</v>
      </c>
      <c r="H194" s="13">
        <v>105.5</v>
      </c>
      <c r="I194" s="13">
        <v>1</v>
      </c>
      <c r="J194" s="14">
        <f t="shared" si="22"/>
        <v>583</v>
      </c>
      <c r="K194" t="str">
        <f t="shared" si="23"/>
        <v>Biomethane from North American Livestock Manure without Avoided Methane (NMRCNG001) - Light/Medium-Duty ICE Vehicle|2031</v>
      </c>
    </row>
    <row r="195" spans="1:11" x14ac:dyDescent="0.25">
      <c r="A195" t="s">
        <v>55</v>
      </c>
      <c r="B195" s="12"/>
      <c r="C195" s="12">
        <v>2032</v>
      </c>
      <c r="D195" s="13">
        <v>74.58</v>
      </c>
      <c r="E195" s="13">
        <v>70</v>
      </c>
      <c r="F195" s="14">
        <v>1000000</v>
      </c>
      <c r="G195" s="12" t="s">
        <v>51</v>
      </c>
      <c r="H195" s="13">
        <v>105.5</v>
      </c>
      <c r="I195" s="13">
        <v>1</v>
      </c>
      <c r="J195" s="14">
        <f t="shared" si="22"/>
        <v>483</v>
      </c>
      <c r="K195" t="str">
        <f t="shared" si="23"/>
        <v>Biomethane from North American Livestock Manure without Avoided Methane (NMRCNG001) - Light/Medium-Duty ICE Vehicle|2032</v>
      </c>
    </row>
    <row r="196" spans="1:11" x14ac:dyDescent="0.25">
      <c r="A196" t="s">
        <v>55</v>
      </c>
      <c r="B196" s="12"/>
      <c r="C196" s="12">
        <v>2033</v>
      </c>
      <c r="D196" s="13">
        <v>73.62</v>
      </c>
      <c r="E196" s="13">
        <v>70</v>
      </c>
      <c r="F196" s="14">
        <v>1000000</v>
      </c>
      <c r="G196" s="12" t="s">
        <v>51</v>
      </c>
      <c r="H196" s="13">
        <v>105.5</v>
      </c>
      <c r="I196" s="13">
        <v>1</v>
      </c>
      <c r="J196" s="14">
        <f t="shared" si="22"/>
        <v>382</v>
      </c>
      <c r="K196" t="str">
        <f t="shared" si="23"/>
        <v>Biomethane from North American Livestock Manure without Avoided Methane (NMRCNG001) - Light/Medium-Duty ICE Vehicle|2033</v>
      </c>
    </row>
    <row r="197" spans="1:11" x14ac:dyDescent="0.25">
      <c r="A197" t="s">
        <v>55</v>
      </c>
      <c r="B197" s="12"/>
      <c r="C197" s="12">
        <v>2034</v>
      </c>
      <c r="D197" s="13">
        <v>72.66</v>
      </c>
      <c r="E197" s="13">
        <v>70</v>
      </c>
      <c r="F197" s="14">
        <v>1000000</v>
      </c>
      <c r="G197" s="12" t="s">
        <v>51</v>
      </c>
      <c r="H197" s="13">
        <v>105.5</v>
      </c>
      <c r="I197" s="13">
        <v>1</v>
      </c>
      <c r="J197" s="14">
        <f t="shared" si="22"/>
        <v>281</v>
      </c>
      <c r="K197" t="str">
        <f t="shared" si="23"/>
        <v>Biomethane from North American Livestock Manure without Avoided Methane (NMRCNG001) - Light/Medium-Duty ICE Vehicle|2034</v>
      </c>
    </row>
    <row r="198" spans="1:11" x14ac:dyDescent="0.25">
      <c r="A198" t="s">
        <v>55</v>
      </c>
      <c r="B198" s="12"/>
      <c r="C198" s="12">
        <v>2035</v>
      </c>
      <c r="D198" s="13">
        <v>71.709999999999994</v>
      </c>
      <c r="E198" s="13">
        <v>70</v>
      </c>
      <c r="F198" s="14">
        <v>1000000</v>
      </c>
      <c r="G198" s="12" t="s">
        <v>51</v>
      </c>
      <c r="H198" s="13">
        <v>105.5</v>
      </c>
      <c r="I198" s="13">
        <v>1</v>
      </c>
      <c r="J198" s="14">
        <f t="shared" si="22"/>
        <v>180</v>
      </c>
      <c r="K198" t="str">
        <f t="shared" si="23"/>
        <v>Biomethane from North American Livestock Manure without Avoided Methane (NMRCNG001) - Light/Medium-Duty ICE Vehicle|2035</v>
      </c>
    </row>
    <row r="199" spans="1:11" x14ac:dyDescent="0.25">
      <c r="A199" t="s">
        <v>55</v>
      </c>
      <c r="B199" s="12"/>
      <c r="C199" s="12">
        <v>2036</v>
      </c>
      <c r="D199" s="13">
        <v>70.75</v>
      </c>
      <c r="E199" s="13">
        <v>70</v>
      </c>
      <c r="F199" s="14">
        <v>1000000</v>
      </c>
      <c r="G199" s="12" t="s">
        <v>51</v>
      </c>
      <c r="H199" s="13">
        <v>105.5</v>
      </c>
      <c r="I199" s="13">
        <v>1</v>
      </c>
      <c r="J199" s="14">
        <f t="shared" si="22"/>
        <v>79</v>
      </c>
      <c r="K199" t="str">
        <f t="shared" si="23"/>
        <v>Biomethane from North American Livestock Manure without Avoided Methane (NMRCNG001) - Light/Medium-Duty ICE Vehicle|2036</v>
      </c>
    </row>
    <row r="200" spans="1:11" x14ac:dyDescent="0.25">
      <c r="A200" t="s">
        <v>55</v>
      </c>
      <c r="B200" s="12"/>
      <c r="C200" s="12">
        <v>2037</v>
      </c>
      <c r="D200" s="13">
        <v>69.8</v>
      </c>
      <c r="E200" s="13">
        <v>70</v>
      </c>
      <c r="F200" s="14">
        <v>1000000</v>
      </c>
      <c r="G200" s="12" t="s">
        <v>51</v>
      </c>
      <c r="H200" s="13">
        <v>105.5</v>
      </c>
      <c r="I200" s="13">
        <v>1</v>
      </c>
      <c r="J200" s="14">
        <f t="shared" si="22"/>
        <v>-21</v>
      </c>
      <c r="K200" t="str">
        <f t="shared" si="23"/>
        <v>Biomethane from North American Livestock Manure without Avoided Methane (NMRCNG001) - Light/Medium-Duty ICE Vehicle|2037</v>
      </c>
    </row>
    <row r="201" spans="1:11" x14ac:dyDescent="0.25">
      <c r="A201" t="s">
        <v>55</v>
      </c>
      <c r="B201" s="12"/>
      <c r="C201" s="12">
        <v>2038</v>
      </c>
      <c r="D201" s="13">
        <v>68.84</v>
      </c>
      <c r="E201" s="13">
        <v>70</v>
      </c>
      <c r="F201" s="14">
        <v>1000000</v>
      </c>
      <c r="G201" s="12" t="s">
        <v>51</v>
      </c>
      <c r="H201" s="13">
        <v>105.5</v>
      </c>
      <c r="I201" s="13">
        <v>1</v>
      </c>
      <c r="J201" s="14">
        <f t="shared" si="22"/>
        <v>-122</v>
      </c>
      <c r="K201" t="str">
        <f t="shared" si="23"/>
        <v>Biomethane from North American Livestock Manure without Avoided Methane (NMRCNG001) - Light/Medium-Duty ICE Vehicle|2038</v>
      </c>
    </row>
    <row r="202" spans="1:11" x14ac:dyDescent="0.25">
      <c r="A202" t="s">
        <v>55</v>
      </c>
      <c r="B202" s="12"/>
      <c r="C202" s="12">
        <v>2039</v>
      </c>
      <c r="D202" s="13">
        <v>67.88</v>
      </c>
      <c r="E202" s="13">
        <v>70</v>
      </c>
      <c r="F202" s="14">
        <v>1000000</v>
      </c>
      <c r="G202" s="12" t="s">
        <v>51</v>
      </c>
      <c r="H202" s="13">
        <v>105.5</v>
      </c>
      <c r="I202" s="13">
        <v>1</v>
      </c>
      <c r="J202" s="14">
        <f t="shared" si="22"/>
        <v>-224</v>
      </c>
      <c r="K202" t="str">
        <f t="shared" si="23"/>
        <v>Biomethane from North American Livestock Manure without Avoided Methane (NMRCNG001) - Light/Medium-Duty ICE Vehicle|2039</v>
      </c>
    </row>
    <row r="203" spans="1:11" ht="25.5" x14ac:dyDescent="0.25">
      <c r="A203" t="s">
        <v>55</v>
      </c>
      <c r="B203" s="12"/>
      <c r="C203" s="12" t="s">
        <v>28</v>
      </c>
      <c r="D203" s="13">
        <v>66.930000000000007</v>
      </c>
      <c r="E203" s="13">
        <v>70</v>
      </c>
      <c r="F203" s="14">
        <v>1000000</v>
      </c>
      <c r="G203" s="12" t="s">
        <v>51</v>
      </c>
      <c r="H203" s="13">
        <v>105.5</v>
      </c>
      <c r="I203" s="13">
        <v>1</v>
      </c>
      <c r="J203" s="14">
        <f t="shared" si="22"/>
        <v>-324</v>
      </c>
      <c r="K203" t="str">
        <f t="shared" si="23"/>
        <v>Biomethane from North American Livestock Manure without Avoided Methane (NMRCNG001) - Light/Medium-Duty ICE Vehicle|2040 and subsequent years</v>
      </c>
    </row>
    <row r="204" spans="1:11" x14ac:dyDescent="0.25">
      <c r="B204" s="42" t="s">
        <v>52</v>
      </c>
      <c r="C204" s="43"/>
      <c r="D204" s="43"/>
      <c r="E204" s="43"/>
      <c r="F204" s="43"/>
      <c r="G204" s="43"/>
      <c r="H204" s="43"/>
      <c r="I204" s="43"/>
      <c r="J204" s="44"/>
    </row>
    <row r="205" spans="1:11" x14ac:dyDescent="0.25">
      <c r="D205" s="7"/>
      <c r="E205" s="7"/>
      <c r="F205" s="8"/>
      <c r="H205" s="7"/>
      <c r="I205" s="7"/>
      <c r="J205" s="8"/>
    </row>
    <row r="206" spans="1:11" ht="38.25" x14ac:dyDescent="0.25">
      <c r="A206" t="s">
        <v>56</v>
      </c>
      <c r="B206" s="18" t="s">
        <v>56</v>
      </c>
      <c r="C206" s="18">
        <v>2026</v>
      </c>
      <c r="D206" s="19">
        <v>93.81</v>
      </c>
      <c r="E206" s="19">
        <v>70</v>
      </c>
      <c r="F206" s="20">
        <v>1000000</v>
      </c>
      <c r="G206" s="18" t="s">
        <v>51</v>
      </c>
      <c r="H206" s="19">
        <v>105.5</v>
      </c>
      <c r="I206" s="19">
        <v>1</v>
      </c>
      <c r="J206" s="20">
        <f t="shared" ref="J206:J220" si="24">ROUND(((D206-(E206/I206))*F206*H206*I206)/1000000,0)</f>
        <v>2512</v>
      </c>
      <c r="K206" t="str">
        <f t="shared" ref="K206:K220" si="25">A206&amp;"|"&amp;C206</f>
        <v>Biomethane from North American Livestock Manure without Avoided Methane (NMRCNG001) - Heavy-Duty Compression-Ignition / Off-Road Application|2026</v>
      </c>
    </row>
    <row r="207" spans="1:11" x14ac:dyDescent="0.25">
      <c r="A207" t="s">
        <v>56</v>
      </c>
      <c r="B207" s="12"/>
      <c r="C207" s="12">
        <v>2027</v>
      </c>
      <c r="D207" s="13">
        <v>92.38</v>
      </c>
      <c r="E207" s="13">
        <v>70</v>
      </c>
      <c r="F207" s="14">
        <v>1000000</v>
      </c>
      <c r="G207" s="12" t="s">
        <v>51</v>
      </c>
      <c r="H207" s="13">
        <v>105.5</v>
      </c>
      <c r="I207" s="13">
        <v>1</v>
      </c>
      <c r="J207" s="14">
        <f t="shared" si="24"/>
        <v>2361</v>
      </c>
      <c r="K207" t="str">
        <f t="shared" si="25"/>
        <v>Biomethane from North American Livestock Manure without Avoided Methane (NMRCNG001) - Heavy-Duty Compression-Ignition / Off-Road Application|2027</v>
      </c>
    </row>
    <row r="208" spans="1:11" x14ac:dyDescent="0.25">
      <c r="A208" t="s">
        <v>56</v>
      </c>
      <c r="B208" s="12"/>
      <c r="C208" s="12">
        <v>2028</v>
      </c>
      <c r="D208" s="13">
        <v>89.8</v>
      </c>
      <c r="E208" s="13">
        <v>70</v>
      </c>
      <c r="F208" s="14">
        <v>1000000</v>
      </c>
      <c r="G208" s="12" t="s">
        <v>51</v>
      </c>
      <c r="H208" s="13">
        <v>105.5</v>
      </c>
      <c r="I208" s="13">
        <v>1</v>
      </c>
      <c r="J208" s="14">
        <f t="shared" si="24"/>
        <v>2089</v>
      </c>
      <c r="K208" t="str">
        <f t="shared" si="25"/>
        <v>Biomethane from North American Livestock Manure without Avoided Methane (NMRCNG001) - Heavy-Duty Compression-Ignition / Off-Road Application|2028</v>
      </c>
    </row>
    <row r="209" spans="1:11" x14ac:dyDescent="0.25">
      <c r="A209" t="s">
        <v>56</v>
      </c>
      <c r="B209" s="12"/>
      <c r="C209" s="12">
        <v>2029</v>
      </c>
      <c r="D209" s="13">
        <v>85.02</v>
      </c>
      <c r="E209" s="13">
        <v>70</v>
      </c>
      <c r="F209" s="14">
        <v>1000000</v>
      </c>
      <c r="G209" s="12" t="s">
        <v>51</v>
      </c>
      <c r="H209" s="13">
        <v>105.5</v>
      </c>
      <c r="I209" s="13">
        <v>1</v>
      </c>
      <c r="J209" s="14">
        <f t="shared" si="24"/>
        <v>1585</v>
      </c>
      <c r="K209" t="str">
        <f t="shared" si="25"/>
        <v>Biomethane from North American Livestock Manure without Avoided Methane (NMRCNG001) - Heavy-Duty Compression-Ignition / Off-Road Application|2029</v>
      </c>
    </row>
    <row r="210" spans="1:11" x14ac:dyDescent="0.25">
      <c r="A210" t="s">
        <v>56</v>
      </c>
      <c r="B210" s="12"/>
      <c r="C210" s="12">
        <v>2030</v>
      </c>
      <c r="D210" s="13">
        <v>76.42</v>
      </c>
      <c r="E210" s="13">
        <v>70</v>
      </c>
      <c r="F210" s="14">
        <v>1000000</v>
      </c>
      <c r="G210" s="12" t="s">
        <v>51</v>
      </c>
      <c r="H210" s="13">
        <v>105.5</v>
      </c>
      <c r="I210" s="13">
        <v>1</v>
      </c>
      <c r="J210" s="14">
        <f t="shared" si="24"/>
        <v>677</v>
      </c>
      <c r="K210" t="str">
        <f t="shared" si="25"/>
        <v>Biomethane from North American Livestock Manure without Avoided Methane (NMRCNG001) - Heavy-Duty Compression-Ignition / Off-Road Application|2030</v>
      </c>
    </row>
    <row r="211" spans="1:11" x14ac:dyDescent="0.25">
      <c r="A211" t="s">
        <v>56</v>
      </c>
      <c r="B211" s="12"/>
      <c r="C211" s="12">
        <v>2031</v>
      </c>
      <c r="D211" s="13">
        <v>75.47</v>
      </c>
      <c r="E211" s="13">
        <v>70</v>
      </c>
      <c r="F211" s="14">
        <v>1000000</v>
      </c>
      <c r="G211" s="12" t="s">
        <v>51</v>
      </c>
      <c r="H211" s="13">
        <v>105.5</v>
      </c>
      <c r="I211" s="13">
        <v>1</v>
      </c>
      <c r="J211" s="14">
        <f t="shared" si="24"/>
        <v>577</v>
      </c>
      <c r="K211" t="str">
        <f t="shared" si="25"/>
        <v>Biomethane from North American Livestock Manure without Avoided Methane (NMRCNG001) - Heavy-Duty Compression-Ignition / Off-Road Application|2031</v>
      </c>
    </row>
    <row r="212" spans="1:11" x14ac:dyDescent="0.25">
      <c r="A212" t="s">
        <v>56</v>
      </c>
      <c r="B212" s="12"/>
      <c r="C212" s="12">
        <v>2032</v>
      </c>
      <c r="D212" s="13">
        <v>74.510000000000005</v>
      </c>
      <c r="E212" s="13">
        <v>70</v>
      </c>
      <c r="F212" s="14">
        <v>1000000</v>
      </c>
      <c r="G212" s="12" t="s">
        <v>51</v>
      </c>
      <c r="H212" s="13">
        <v>105.5</v>
      </c>
      <c r="I212" s="13">
        <v>1</v>
      </c>
      <c r="J212" s="14">
        <f t="shared" si="24"/>
        <v>476</v>
      </c>
      <c r="K212" t="str">
        <f t="shared" si="25"/>
        <v>Biomethane from North American Livestock Manure without Avoided Methane (NMRCNG001) - Heavy-Duty Compression-Ignition / Off-Road Application|2032</v>
      </c>
    </row>
    <row r="213" spans="1:11" x14ac:dyDescent="0.25">
      <c r="A213" t="s">
        <v>56</v>
      </c>
      <c r="B213" s="12"/>
      <c r="C213" s="12">
        <v>2033</v>
      </c>
      <c r="D213" s="13">
        <v>73.56</v>
      </c>
      <c r="E213" s="13">
        <v>70</v>
      </c>
      <c r="F213" s="14">
        <v>1000000</v>
      </c>
      <c r="G213" s="12" t="s">
        <v>51</v>
      </c>
      <c r="H213" s="13">
        <v>105.5</v>
      </c>
      <c r="I213" s="13">
        <v>1</v>
      </c>
      <c r="J213" s="14">
        <f t="shared" si="24"/>
        <v>376</v>
      </c>
      <c r="K213" t="str">
        <f t="shared" si="25"/>
        <v>Biomethane from North American Livestock Manure without Avoided Methane (NMRCNG001) - Heavy-Duty Compression-Ignition / Off-Road Application|2033</v>
      </c>
    </row>
    <row r="214" spans="1:11" x14ac:dyDescent="0.25">
      <c r="A214" t="s">
        <v>56</v>
      </c>
      <c r="B214" s="12"/>
      <c r="C214" s="12">
        <v>2034</v>
      </c>
      <c r="D214" s="13">
        <v>72.599999999999994</v>
      </c>
      <c r="E214" s="13">
        <v>70</v>
      </c>
      <c r="F214" s="14">
        <v>1000000</v>
      </c>
      <c r="G214" s="12" t="s">
        <v>51</v>
      </c>
      <c r="H214" s="13">
        <v>105.5</v>
      </c>
      <c r="I214" s="13">
        <v>1</v>
      </c>
      <c r="J214" s="14">
        <f t="shared" si="24"/>
        <v>274</v>
      </c>
      <c r="K214" t="str">
        <f t="shared" si="25"/>
        <v>Biomethane from North American Livestock Manure without Avoided Methane (NMRCNG001) - Heavy-Duty Compression-Ignition / Off-Road Application|2034</v>
      </c>
    </row>
    <row r="215" spans="1:11" x14ac:dyDescent="0.25">
      <c r="A215" t="s">
        <v>56</v>
      </c>
      <c r="B215" s="12"/>
      <c r="C215" s="12">
        <v>2035</v>
      </c>
      <c r="D215" s="13">
        <v>71.650000000000006</v>
      </c>
      <c r="E215" s="13">
        <v>70</v>
      </c>
      <c r="F215" s="14">
        <v>1000000</v>
      </c>
      <c r="G215" s="12" t="s">
        <v>51</v>
      </c>
      <c r="H215" s="13">
        <v>105.5</v>
      </c>
      <c r="I215" s="13">
        <v>1</v>
      </c>
      <c r="J215" s="14">
        <f t="shared" si="24"/>
        <v>174</v>
      </c>
      <c r="K215" t="str">
        <f t="shared" si="25"/>
        <v>Biomethane from North American Livestock Manure without Avoided Methane (NMRCNG001) - Heavy-Duty Compression-Ignition / Off-Road Application|2035</v>
      </c>
    </row>
    <row r="216" spans="1:11" x14ac:dyDescent="0.25">
      <c r="A216" t="s">
        <v>56</v>
      </c>
      <c r="B216" s="12"/>
      <c r="C216" s="12">
        <v>2036</v>
      </c>
      <c r="D216" s="13">
        <v>70.69</v>
      </c>
      <c r="E216" s="13">
        <v>70</v>
      </c>
      <c r="F216" s="14">
        <v>1000000</v>
      </c>
      <c r="G216" s="12" t="s">
        <v>51</v>
      </c>
      <c r="H216" s="13">
        <v>105.5</v>
      </c>
      <c r="I216" s="13">
        <v>1</v>
      </c>
      <c r="J216" s="14">
        <f t="shared" si="24"/>
        <v>73</v>
      </c>
      <c r="K216" t="str">
        <f t="shared" si="25"/>
        <v>Biomethane from North American Livestock Manure without Avoided Methane (NMRCNG001) - Heavy-Duty Compression-Ignition / Off-Road Application|2036</v>
      </c>
    </row>
    <row r="217" spans="1:11" x14ac:dyDescent="0.25">
      <c r="A217" t="s">
        <v>56</v>
      </c>
      <c r="B217" s="12"/>
      <c r="C217" s="12">
        <v>2037</v>
      </c>
      <c r="D217" s="13">
        <v>69.739999999999995</v>
      </c>
      <c r="E217" s="13">
        <v>70</v>
      </c>
      <c r="F217" s="14">
        <v>1000000</v>
      </c>
      <c r="G217" s="12" t="s">
        <v>51</v>
      </c>
      <c r="H217" s="13">
        <v>105.5</v>
      </c>
      <c r="I217" s="13">
        <v>1</v>
      </c>
      <c r="J217" s="14">
        <f t="shared" si="24"/>
        <v>-27</v>
      </c>
      <c r="K217" t="str">
        <f t="shared" si="25"/>
        <v>Biomethane from North American Livestock Manure without Avoided Methane (NMRCNG001) - Heavy-Duty Compression-Ignition / Off-Road Application|2037</v>
      </c>
    </row>
    <row r="218" spans="1:11" x14ac:dyDescent="0.25">
      <c r="A218" t="s">
        <v>56</v>
      </c>
      <c r="B218" s="12"/>
      <c r="C218" s="12">
        <v>2038</v>
      </c>
      <c r="D218" s="13">
        <v>68.78</v>
      </c>
      <c r="E218" s="13">
        <v>70</v>
      </c>
      <c r="F218" s="14">
        <v>1000000</v>
      </c>
      <c r="G218" s="12" t="s">
        <v>51</v>
      </c>
      <c r="H218" s="13">
        <v>105.5</v>
      </c>
      <c r="I218" s="13">
        <v>1</v>
      </c>
      <c r="J218" s="14">
        <f t="shared" si="24"/>
        <v>-129</v>
      </c>
      <c r="K218" t="str">
        <f t="shared" si="25"/>
        <v>Biomethane from North American Livestock Manure without Avoided Methane (NMRCNG001) - Heavy-Duty Compression-Ignition / Off-Road Application|2038</v>
      </c>
    </row>
    <row r="219" spans="1:11" x14ac:dyDescent="0.25">
      <c r="A219" t="s">
        <v>56</v>
      </c>
      <c r="B219" s="12"/>
      <c r="C219" s="12">
        <v>2039</v>
      </c>
      <c r="D219" s="13">
        <v>67.83</v>
      </c>
      <c r="E219" s="13">
        <v>70</v>
      </c>
      <c r="F219" s="14">
        <v>1000000</v>
      </c>
      <c r="G219" s="12" t="s">
        <v>51</v>
      </c>
      <c r="H219" s="13">
        <v>105.5</v>
      </c>
      <c r="I219" s="13">
        <v>1</v>
      </c>
      <c r="J219" s="14">
        <f t="shared" si="24"/>
        <v>-229</v>
      </c>
      <c r="K219" t="str">
        <f t="shared" si="25"/>
        <v>Biomethane from North American Livestock Manure without Avoided Methane (NMRCNG001) - Heavy-Duty Compression-Ignition / Off-Road Application|2039</v>
      </c>
    </row>
    <row r="220" spans="1:11" ht="25.5" x14ac:dyDescent="0.25">
      <c r="A220" t="s">
        <v>56</v>
      </c>
      <c r="B220" s="12"/>
      <c r="C220" s="12" t="s">
        <v>28</v>
      </c>
      <c r="D220" s="13">
        <v>66.87</v>
      </c>
      <c r="E220" s="13">
        <v>70</v>
      </c>
      <c r="F220" s="14">
        <v>1000000</v>
      </c>
      <c r="G220" s="12" t="s">
        <v>51</v>
      </c>
      <c r="H220" s="13">
        <v>105.5</v>
      </c>
      <c r="I220" s="13">
        <v>1</v>
      </c>
      <c r="J220" s="14">
        <f t="shared" si="24"/>
        <v>-330</v>
      </c>
      <c r="K220" t="str">
        <f t="shared" si="25"/>
        <v>Biomethane from North American Livestock Manure without Avoided Methane (NMRCNG001) - Heavy-Duty Compression-Ignition / Off-Road Application|2040 and subsequent years</v>
      </c>
    </row>
    <row r="221" spans="1:11" x14ac:dyDescent="0.25">
      <c r="B221" s="42" t="s">
        <v>52</v>
      </c>
      <c r="C221" s="43"/>
      <c r="D221" s="43"/>
      <c r="E221" s="43"/>
      <c r="F221" s="43"/>
      <c r="G221" s="43"/>
      <c r="H221" s="43"/>
      <c r="I221" s="43"/>
      <c r="J221" s="44"/>
    </row>
    <row r="222" spans="1:11" x14ac:dyDescent="0.25">
      <c r="D222" s="7"/>
      <c r="E222" s="7"/>
      <c r="F222" s="8"/>
      <c r="H222" s="7"/>
      <c r="I222" s="7"/>
      <c r="J222" s="8"/>
    </row>
    <row r="223" spans="1:11" ht="38.25" x14ac:dyDescent="0.25">
      <c r="A223" t="s">
        <v>57</v>
      </c>
      <c r="B223" s="18" t="s">
        <v>57</v>
      </c>
      <c r="C223" s="18">
        <v>2026</v>
      </c>
      <c r="D223" s="19">
        <v>93.81</v>
      </c>
      <c r="E223" s="19">
        <v>70</v>
      </c>
      <c r="F223" s="20">
        <v>1000000</v>
      </c>
      <c r="G223" s="18" t="s">
        <v>51</v>
      </c>
      <c r="H223" s="19">
        <v>105.5</v>
      </c>
      <c r="I223" s="19">
        <v>0.9</v>
      </c>
      <c r="J223" s="20">
        <f t="shared" ref="J223:J237" si="26">ROUND(((D223-(E223/I223))*F223*H223*I223)/1000000,0)</f>
        <v>1522</v>
      </c>
      <c r="K223" t="str">
        <f t="shared" ref="K223:K237" si="27">A223&amp;"|"&amp;C223</f>
        <v>Biomethane from North American Livestock Manure without Avoided Methane (NMRCNG001) - Heavy-Duty Spark-Ignition / Off-Road Application|2026</v>
      </c>
    </row>
    <row r="224" spans="1:11" x14ac:dyDescent="0.25">
      <c r="A224" t="s">
        <v>57</v>
      </c>
      <c r="B224" s="12"/>
      <c r="C224" s="12">
        <v>2027</v>
      </c>
      <c r="D224" s="13">
        <v>92.38</v>
      </c>
      <c r="E224" s="13">
        <v>70</v>
      </c>
      <c r="F224" s="14">
        <v>1000000</v>
      </c>
      <c r="G224" s="12" t="s">
        <v>51</v>
      </c>
      <c r="H224" s="13">
        <v>105.5</v>
      </c>
      <c r="I224" s="13">
        <v>0.9</v>
      </c>
      <c r="J224" s="14">
        <f t="shared" si="26"/>
        <v>1386</v>
      </c>
      <c r="K224" t="str">
        <f t="shared" si="27"/>
        <v>Biomethane from North American Livestock Manure without Avoided Methane (NMRCNG001) - Heavy-Duty Spark-Ignition / Off-Road Application|2027</v>
      </c>
    </row>
    <row r="225" spans="1:11" x14ac:dyDescent="0.25">
      <c r="A225" t="s">
        <v>57</v>
      </c>
      <c r="B225" s="12"/>
      <c r="C225" s="12">
        <v>2028</v>
      </c>
      <c r="D225" s="13">
        <v>89.8</v>
      </c>
      <c r="E225" s="13">
        <v>70</v>
      </c>
      <c r="F225" s="14">
        <v>1000000</v>
      </c>
      <c r="G225" s="12" t="s">
        <v>51</v>
      </c>
      <c r="H225" s="13">
        <v>105.5</v>
      </c>
      <c r="I225" s="13">
        <v>0.9</v>
      </c>
      <c r="J225" s="14">
        <f t="shared" si="26"/>
        <v>1142</v>
      </c>
      <c r="K225" t="str">
        <f t="shared" si="27"/>
        <v>Biomethane from North American Livestock Manure without Avoided Methane (NMRCNG001) - Heavy-Duty Spark-Ignition / Off-Road Application|2028</v>
      </c>
    </row>
    <row r="226" spans="1:11" x14ac:dyDescent="0.25">
      <c r="A226" t="s">
        <v>57</v>
      </c>
      <c r="B226" s="12"/>
      <c r="C226" s="12">
        <v>2029</v>
      </c>
      <c r="D226" s="13">
        <v>85.02</v>
      </c>
      <c r="E226" s="13">
        <v>70</v>
      </c>
      <c r="F226" s="14">
        <v>1000000</v>
      </c>
      <c r="G226" s="12" t="s">
        <v>51</v>
      </c>
      <c r="H226" s="13">
        <v>105.5</v>
      </c>
      <c r="I226" s="13">
        <v>0.9</v>
      </c>
      <c r="J226" s="14">
        <f t="shared" si="26"/>
        <v>688</v>
      </c>
      <c r="K226" t="str">
        <f t="shared" si="27"/>
        <v>Biomethane from North American Livestock Manure without Avoided Methane (NMRCNG001) - Heavy-Duty Spark-Ignition / Off-Road Application|2029</v>
      </c>
    </row>
    <row r="227" spans="1:11" x14ac:dyDescent="0.25">
      <c r="A227" t="s">
        <v>57</v>
      </c>
      <c r="B227" s="12"/>
      <c r="C227" s="12">
        <v>2030</v>
      </c>
      <c r="D227" s="13">
        <v>76.42</v>
      </c>
      <c r="E227" s="13">
        <v>70</v>
      </c>
      <c r="F227" s="14">
        <v>1000000</v>
      </c>
      <c r="G227" s="12" t="s">
        <v>51</v>
      </c>
      <c r="H227" s="13">
        <v>105.5</v>
      </c>
      <c r="I227" s="13">
        <v>0.9</v>
      </c>
      <c r="J227" s="14">
        <f t="shared" si="26"/>
        <v>-129</v>
      </c>
      <c r="K227" t="str">
        <f t="shared" si="27"/>
        <v>Biomethane from North American Livestock Manure without Avoided Methane (NMRCNG001) - Heavy-Duty Spark-Ignition / Off-Road Application|2030</v>
      </c>
    </row>
    <row r="228" spans="1:11" x14ac:dyDescent="0.25">
      <c r="A228" t="s">
        <v>57</v>
      </c>
      <c r="B228" s="12"/>
      <c r="C228" s="12">
        <v>2031</v>
      </c>
      <c r="D228" s="13">
        <v>75.47</v>
      </c>
      <c r="E228" s="13">
        <v>70</v>
      </c>
      <c r="F228" s="14">
        <v>1000000</v>
      </c>
      <c r="G228" s="12" t="s">
        <v>51</v>
      </c>
      <c r="H228" s="13">
        <v>105.5</v>
      </c>
      <c r="I228" s="13">
        <v>0.9</v>
      </c>
      <c r="J228" s="14">
        <f t="shared" si="26"/>
        <v>-219</v>
      </c>
      <c r="K228" t="str">
        <f t="shared" si="27"/>
        <v>Biomethane from North American Livestock Manure without Avoided Methane (NMRCNG001) - Heavy-Duty Spark-Ignition / Off-Road Application|2031</v>
      </c>
    </row>
    <row r="229" spans="1:11" x14ac:dyDescent="0.25">
      <c r="A229" t="s">
        <v>57</v>
      </c>
      <c r="B229" s="12"/>
      <c r="C229" s="12">
        <v>2032</v>
      </c>
      <c r="D229" s="13">
        <v>74.510000000000005</v>
      </c>
      <c r="E229" s="13">
        <v>70</v>
      </c>
      <c r="F229" s="14">
        <v>1000000</v>
      </c>
      <c r="G229" s="12" t="s">
        <v>51</v>
      </c>
      <c r="H229" s="13">
        <v>105.5</v>
      </c>
      <c r="I229" s="13">
        <v>0.9</v>
      </c>
      <c r="J229" s="14">
        <f t="shared" si="26"/>
        <v>-310</v>
      </c>
      <c r="K229" t="str">
        <f t="shared" si="27"/>
        <v>Biomethane from North American Livestock Manure without Avoided Methane (NMRCNG001) - Heavy-Duty Spark-Ignition / Off-Road Application|2032</v>
      </c>
    </row>
    <row r="230" spans="1:11" x14ac:dyDescent="0.25">
      <c r="A230" t="s">
        <v>57</v>
      </c>
      <c r="B230" s="12"/>
      <c r="C230" s="12">
        <v>2033</v>
      </c>
      <c r="D230" s="13">
        <v>73.56</v>
      </c>
      <c r="E230" s="13">
        <v>70</v>
      </c>
      <c r="F230" s="14">
        <v>1000000</v>
      </c>
      <c r="G230" s="12" t="s">
        <v>51</v>
      </c>
      <c r="H230" s="13">
        <v>105.5</v>
      </c>
      <c r="I230" s="13">
        <v>0.9</v>
      </c>
      <c r="J230" s="14">
        <f t="shared" si="26"/>
        <v>-400</v>
      </c>
      <c r="K230" t="str">
        <f t="shared" si="27"/>
        <v>Biomethane from North American Livestock Manure without Avoided Methane (NMRCNG001) - Heavy-Duty Spark-Ignition / Off-Road Application|2033</v>
      </c>
    </row>
    <row r="231" spans="1:11" x14ac:dyDescent="0.25">
      <c r="A231" t="s">
        <v>57</v>
      </c>
      <c r="B231" s="12"/>
      <c r="C231" s="12">
        <v>2034</v>
      </c>
      <c r="D231" s="13">
        <v>72.599999999999994</v>
      </c>
      <c r="E231" s="13">
        <v>70</v>
      </c>
      <c r="F231" s="14">
        <v>1000000</v>
      </c>
      <c r="G231" s="12" t="s">
        <v>51</v>
      </c>
      <c r="H231" s="13">
        <v>105.5</v>
      </c>
      <c r="I231" s="13">
        <v>0.9</v>
      </c>
      <c r="J231" s="14">
        <f t="shared" si="26"/>
        <v>-492</v>
      </c>
      <c r="K231" t="str">
        <f t="shared" si="27"/>
        <v>Biomethane from North American Livestock Manure without Avoided Methane (NMRCNG001) - Heavy-Duty Spark-Ignition / Off-Road Application|2034</v>
      </c>
    </row>
    <row r="232" spans="1:11" x14ac:dyDescent="0.25">
      <c r="A232" t="s">
        <v>57</v>
      </c>
      <c r="B232" s="12"/>
      <c r="C232" s="12">
        <v>2035</v>
      </c>
      <c r="D232" s="13">
        <v>71.650000000000006</v>
      </c>
      <c r="E232" s="13">
        <v>70</v>
      </c>
      <c r="F232" s="14">
        <v>1000000</v>
      </c>
      <c r="G232" s="12" t="s">
        <v>51</v>
      </c>
      <c r="H232" s="13">
        <v>105.5</v>
      </c>
      <c r="I232" s="13">
        <v>0.9</v>
      </c>
      <c r="J232" s="14">
        <f t="shared" si="26"/>
        <v>-582</v>
      </c>
      <c r="K232" t="str">
        <f t="shared" si="27"/>
        <v>Biomethane from North American Livestock Manure without Avoided Methane (NMRCNG001) - Heavy-Duty Spark-Ignition / Off-Road Application|2035</v>
      </c>
    </row>
    <row r="233" spans="1:11" x14ac:dyDescent="0.25">
      <c r="A233" t="s">
        <v>57</v>
      </c>
      <c r="B233" s="12"/>
      <c r="C233" s="12">
        <v>2036</v>
      </c>
      <c r="D233" s="13">
        <v>70.69</v>
      </c>
      <c r="E233" s="13">
        <v>70</v>
      </c>
      <c r="F233" s="14">
        <v>1000000</v>
      </c>
      <c r="G233" s="12" t="s">
        <v>51</v>
      </c>
      <c r="H233" s="13">
        <v>105.5</v>
      </c>
      <c r="I233" s="13">
        <v>0.9</v>
      </c>
      <c r="J233" s="14">
        <f t="shared" si="26"/>
        <v>-673</v>
      </c>
      <c r="K233" t="str">
        <f t="shared" si="27"/>
        <v>Biomethane from North American Livestock Manure without Avoided Methane (NMRCNG001) - Heavy-Duty Spark-Ignition / Off-Road Application|2036</v>
      </c>
    </row>
    <row r="234" spans="1:11" x14ac:dyDescent="0.25">
      <c r="A234" t="s">
        <v>57</v>
      </c>
      <c r="B234" s="12"/>
      <c r="C234" s="12">
        <v>2037</v>
      </c>
      <c r="D234" s="13">
        <v>69.739999999999995</v>
      </c>
      <c r="E234" s="13">
        <v>70</v>
      </c>
      <c r="F234" s="14">
        <v>1000000</v>
      </c>
      <c r="G234" s="12" t="s">
        <v>51</v>
      </c>
      <c r="H234" s="13">
        <v>105.5</v>
      </c>
      <c r="I234" s="13">
        <v>0.9</v>
      </c>
      <c r="J234" s="14">
        <f t="shared" si="26"/>
        <v>-763</v>
      </c>
      <c r="K234" t="str">
        <f t="shared" si="27"/>
        <v>Biomethane from North American Livestock Manure without Avoided Methane (NMRCNG001) - Heavy-Duty Spark-Ignition / Off-Road Application|2037</v>
      </c>
    </row>
    <row r="235" spans="1:11" x14ac:dyDescent="0.25">
      <c r="A235" t="s">
        <v>57</v>
      </c>
      <c r="B235" s="12"/>
      <c r="C235" s="12">
        <v>2038</v>
      </c>
      <c r="D235" s="13">
        <v>68.78</v>
      </c>
      <c r="E235" s="13">
        <v>70</v>
      </c>
      <c r="F235" s="14">
        <v>1000000</v>
      </c>
      <c r="G235" s="12" t="s">
        <v>51</v>
      </c>
      <c r="H235" s="13">
        <v>105.5</v>
      </c>
      <c r="I235" s="13">
        <v>0.9</v>
      </c>
      <c r="J235" s="14">
        <f t="shared" si="26"/>
        <v>-854</v>
      </c>
      <c r="K235" t="str">
        <f t="shared" si="27"/>
        <v>Biomethane from North American Livestock Manure without Avoided Methane (NMRCNG001) - Heavy-Duty Spark-Ignition / Off-Road Application|2038</v>
      </c>
    </row>
    <row r="236" spans="1:11" x14ac:dyDescent="0.25">
      <c r="A236" t="s">
        <v>57</v>
      </c>
      <c r="B236" s="12"/>
      <c r="C236" s="12">
        <v>2039</v>
      </c>
      <c r="D236" s="13">
        <v>67.83</v>
      </c>
      <c r="E236" s="13">
        <v>70</v>
      </c>
      <c r="F236" s="14">
        <v>1000000</v>
      </c>
      <c r="G236" s="12" t="s">
        <v>51</v>
      </c>
      <c r="H236" s="13">
        <v>105.5</v>
      </c>
      <c r="I236" s="13">
        <v>0.9</v>
      </c>
      <c r="J236" s="14">
        <f t="shared" si="26"/>
        <v>-945</v>
      </c>
      <c r="K236" t="str">
        <f t="shared" si="27"/>
        <v>Biomethane from North American Livestock Manure without Avoided Methane (NMRCNG001) - Heavy-Duty Spark-Ignition / Off-Road Application|2039</v>
      </c>
    </row>
    <row r="237" spans="1:11" ht="25.5" x14ac:dyDescent="0.25">
      <c r="A237" t="s">
        <v>57</v>
      </c>
      <c r="B237" s="12"/>
      <c r="C237" s="12" t="s">
        <v>28</v>
      </c>
      <c r="D237" s="13">
        <v>66.87</v>
      </c>
      <c r="E237" s="13">
        <v>70</v>
      </c>
      <c r="F237" s="14">
        <v>1000000</v>
      </c>
      <c r="G237" s="12" t="s">
        <v>51</v>
      </c>
      <c r="H237" s="13">
        <v>105.5</v>
      </c>
      <c r="I237" s="13">
        <v>0.9</v>
      </c>
      <c r="J237" s="14">
        <f t="shared" si="26"/>
        <v>-1036</v>
      </c>
      <c r="K237" t="str">
        <f t="shared" si="27"/>
        <v>Biomethane from North American Livestock Manure without Avoided Methane (NMRCNG001) - Heavy-Duty Spark-Ignition / Off-Road Application|2040 and subsequent years</v>
      </c>
    </row>
    <row r="238" spans="1:11" x14ac:dyDescent="0.25">
      <c r="B238" s="42" t="s">
        <v>52</v>
      </c>
      <c r="C238" s="43"/>
      <c r="D238" s="43"/>
      <c r="E238" s="43"/>
      <c r="F238" s="43"/>
      <c r="G238" s="43"/>
      <c r="H238" s="43"/>
      <c r="I238" s="43"/>
      <c r="J238" s="44"/>
    </row>
    <row r="239" spans="1:11" x14ac:dyDescent="0.25">
      <c r="D239" s="7"/>
      <c r="E239" s="7"/>
      <c r="F239" s="8"/>
      <c r="H239" s="7"/>
      <c r="I239" s="7"/>
      <c r="J239" s="8"/>
    </row>
    <row r="240" spans="1:11" ht="25.5" x14ac:dyDescent="0.25">
      <c r="A240" t="s">
        <v>58</v>
      </c>
      <c r="B240" s="18" t="s">
        <v>58</v>
      </c>
      <c r="C240" s="18">
        <v>2026</v>
      </c>
      <c r="D240" s="19">
        <v>93.89</v>
      </c>
      <c r="E240" s="19">
        <v>-25</v>
      </c>
      <c r="F240" s="20">
        <v>1000000</v>
      </c>
      <c r="G240" s="18" t="s">
        <v>51</v>
      </c>
      <c r="H240" s="19">
        <v>105.5</v>
      </c>
      <c r="I240" s="19">
        <v>1</v>
      </c>
      <c r="J240" s="20">
        <f t="shared" ref="J240:J254" si="28">ROUND(((D240-(E240/I240))*F240*H240*I240)/1000000,0)</f>
        <v>12543</v>
      </c>
      <c r="K240" t="str">
        <f t="shared" ref="K240:K254" si="29">A240&amp;"|"&amp;C240</f>
        <v>Biomethane from North American Livestock Manure with Avoided Methane (NMRCNG002) - Light/Medium-Duty ICE Vehicle|2026</v>
      </c>
    </row>
    <row r="241" spans="1:11" x14ac:dyDescent="0.25">
      <c r="A241" t="s">
        <v>58</v>
      </c>
      <c r="B241" s="12"/>
      <c r="C241" s="12">
        <v>2027</v>
      </c>
      <c r="D241" s="13">
        <v>92.45</v>
      </c>
      <c r="E241" s="13">
        <v>-25</v>
      </c>
      <c r="F241" s="14">
        <v>1000000</v>
      </c>
      <c r="G241" s="12" t="s">
        <v>51</v>
      </c>
      <c r="H241" s="13">
        <v>105.5</v>
      </c>
      <c r="I241" s="13">
        <v>1</v>
      </c>
      <c r="J241" s="14">
        <f t="shared" si="28"/>
        <v>12391</v>
      </c>
      <c r="K241" t="str">
        <f t="shared" si="29"/>
        <v>Biomethane from North American Livestock Manure with Avoided Methane (NMRCNG002) - Light/Medium-Duty ICE Vehicle|2027</v>
      </c>
    </row>
    <row r="242" spans="1:11" x14ac:dyDescent="0.25">
      <c r="A242" t="s">
        <v>58</v>
      </c>
      <c r="B242" s="12"/>
      <c r="C242" s="12">
        <v>2028</v>
      </c>
      <c r="D242" s="13">
        <v>89.87</v>
      </c>
      <c r="E242" s="13">
        <v>-25</v>
      </c>
      <c r="F242" s="14">
        <v>1000000</v>
      </c>
      <c r="G242" s="12" t="s">
        <v>51</v>
      </c>
      <c r="H242" s="13">
        <v>105.5</v>
      </c>
      <c r="I242" s="13">
        <v>1</v>
      </c>
      <c r="J242" s="14">
        <f t="shared" si="28"/>
        <v>12119</v>
      </c>
      <c r="K242" t="str">
        <f t="shared" si="29"/>
        <v>Biomethane from North American Livestock Manure with Avoided Methane (NMRCNG002) - Light/Medium-Duty ICE Vehicle|2028</v>
      </c>
    </row>
    <row r="243" spans="1:11" x14ac:dyDescent="0.25">
      <c r="A243" t="s">
        <v>58</v>
      </c>
      <c r="B243" s="12"/>
      <c r="C243" s="12">
        <v>2029</v>
      </c>
      <c r="D243" s="13">
        <v>85.09</v>
      </c>
      <c r="E243" s="13">
        <v>-25</v>
      </c>
      <c r="F243" s="14">
        <v>1000000</v>
      </c>
      <c r="G243" s="12" t="s">
        <v>51</v>
      </c>
      <c r="H243" s="13">
        <v>105.5</v>
      </c>
      <c r="I243" s="13">
        <v>1</v>
      </c>
      <c r="J243" s="14">
        <f t="shared" si="28"/>
        <v>11614</v>
      </c>
      <c r="K243" t="str">
        <f t="shared" si="29"/>
        <v>Biomethane from North American Livestock Manure with Avoided Methane (NMRCNG002) - Light/Medium-Duty ICE Vehicle|2029</v>
      </c>
    </row>
    <row r="244" spans="1:11" x14ac:dyDescent="0.25">
      <c r="A244" t="s">
        <v>58</v>
      </c>
      <c r="B244" s="12"/>
      <c r="C244" s="12">
        <v>2030</v>
      </c>
      <c r="D244" s="13">
        <v>76.489999999999995</v>
      </c>
      <c r="E244" s="13">
        <v>-25</v>
      </c>
      <c r="F244" s="14">
        <v>1000000</v>
      </c>
      <c r="G244" s="12" t="s">
        <v>51</v>
      </c>
      <c r="H244" s="13">
        <v>105.5</v>
      </c>
      <c r="I244" s="13">
        <v>1</v>
      </c>
      <c r="J244" s="14">
        <f t="shared" si="28"/>
        <v>10707</v>
      </c>
      <c r="K244" t="str">
        <f t="shared" si="29"/>
        <v>Biomethane from North American Livestock Manure with Avoided Methane (NMRCNG002) - Light/Medium-Duty ICE Vehicle|2030</v>
      </c>
    </row>
    <row r="245" spans="1:11" x14ac:dyDescent="0.25">
      <c r="A245" t="s">
        <v>58</v>
      </c>
      <c r="B245" s="12"/>
      <c r="C245" s="12">
        <v>2031</v>
      </c>
      <c r="D245" s="13">
        <v>75.53</v>
      </c>
      <c r="E245" s="13">
        <v>-25</v>
      </c>
      <c r="F245" s="14">
        <v>1000000</v>
      </c>
      <c r="G245" s="12" t="s">
        <v>51</v>
      </c>
      <c r="H245" s="13">
        <v>105.5</v>
      </c>
      <c r="I245" s="13">
        <v>1</v>
      </c>
      <c r="J245" s="14">
        <f t="shared" si="28"/>
        <v>10606</v>
      </c>
      <c r="K245" t="str">
        <f t="shared" si="29"/>
        <v>Biomethane from North American Livestock Manure with Avoided Methane (NMRCNG002) - Light/Medium-Duty ICE Vehicle|2031</v>
      </c>
    </row>
    <row r="246" spans="1:11" x14ac:dyDescent="0.25">
      <c r="A246" t="s">
        <v>58</v>
      </c>
      <c r="B246" s="12"/>
      <c r="C246" s="12">
        <v>2032</v>
      </c>
      <c r="D246" s="13">
        <v>74.58</v>
      </c>
      <c r="E246" s="13">
        <v>-25</v>
      </c>
      <c r="F246" s="14">
        <v>1000000</v>
      </c>
      <c r="G246" s="12" t="s">
        <v>51</v>
      </c>
      <c r="H246" s="13">
        <v>105.5</v>
      </c>
      <c r="I246" s="13">
        <v>1</v>
      </c>
      <c r="J246" s="14">
        <f t="shared" si="28"/>
        <v>10506</v>
      </c>
      <c r="K246" t="str">
        <f t="shared" si="29"/>
        <v>Biomethane from North American Livestock Manure with Avoided Methane (NMRCNG002) - Light/Medium-Duty ICE Vehicle|2032</v>
      </c>
    </row>
    <row r="247" spans="1:11" x14ac:dyDescent="0.25">
      <c r="A247" t="s">
        <v>58</v>
      </c>
      <c r="B247" s="12"/>
      <c r="C247" s="12">
        <v>2033</v>
      </c>
      <c r="D247" s="13">
        <v>73.62</v>
      </c>
      <c r="E247" s="13">
        <v>-25</v>
      </c>
      <c r="F247" s="14">
        <v>1000000</v>
      </c>
      <c r="G247" s="12" t="s">
        <v>51</v>
      </c>
      <c r="H247" s="13">
        <v>105.5</v>
      </c>
      <c r="I247" s="13">
        <v>1</v>
      </c>
      <c r="J247" s="14">
        <f t="shared" si="28"/>
        <v>10404</v>
      </c>
      <c r="K247" t="str">
        <f t="shared" si="29"/>
        <v>Biomethane from North American Livestock Manure with Avoided Methane (NMRCNG002) - Light/Medium-Duty ICE Vehicle|2033</v>
      </c>
    </row>
    <row r="248" spans="1:11" x14ac:dyDescent="0.25">
      <c r="A248" t="s">
        <v>58</v>
      </c>
      <c r="B248" s="12"/>
      <c r="C248" s="12">
        <v>2034</v>
      </c>
      <c r="D248" s="13">
        <v>72.66</v>
      </c>
      <c r="E248" s="13">
        <v>-25</v>
      </c>
      <c r="F248" s="14">
        <v>1000000</v>
      </c>
      <c r="G248" s="12" t="s">
        <v>51</v>
      </c>
      <c r="H248" s="13">
        <v>105.5</v>
      </c>
      <c r="I248" s="13">
        <v>1</v>
      </c>
      <c r="J248" s="14">
        <f t="shared" si="28"/>
        <v>10303</v>
      </c>
      <c r="K248" t="str">
        <f t="shared" si="29"/>
        <v>Biomethane from North American Livestock Manure with Avoided Methane (NMRCNG002) - Light/Medium-Duty ICE Vehicle|2034</v>
      </c>
    </row>
    <row r="249" spans="1:11" x14ac:dyDescent="0.25">
      <c r="A249" t="s">
        <v>58</v>
      </c>
      <c r="B249" s="12"/>
      <c r="C249" s="12">
        <v>2035</v>
      </c>
      <c r="D249" s="13">
        <v>71.709999999999994</v>
      </c>
      <c r="E249" s="13">
        <v>-25</v>
      </c>
      <c r="F249" s="14">
        <v>1000000</v>
      </c>
      <c r="G249" s="12" t="s">
        <v>51</v>
      </c>
      <c r="H249" s="13">
        <v>105.5</v>
      </c>
      <c r="I249" s="13">
        <v>1</v>
      </c>
      <c r="J249" s="14">
        <f t="shared" si="28"/>
        <v>10203</v>
      </c>
      <c r="K249" t="str">
        <f t="shared" si="29"/>
        <v>Biomethane from North American Livestock Manure with Avoided Methane (NMRCNG002) - Light/Medium-Duty ICE Vehicle|2035</v>
      </c>
    </row>
    <row r="250" spans="1:11" x14ac:dyDescent="0.25">
      <c r="A250" t="s">
        <v>58</v>
      </c>
      <c r="B250" s="12"/>
      <c r="C250" s="12">
        <v>2036</v>
      </c>
      <c r="D250" s="13">
        <v>70.75</v>
      </c>
      <c r="E250" s="13">
        <v>-25</v>
      </c>
      <c r="F250" s="14">
        <v>1000000</v>
      </c>
      <c r="G250" s="12" t="s">
        <v>51</v>
      </c>
      <c r="H250" s="13">
        <v>105.5</v>
      </c>
      <c r="I250" s="13">
        <v>1</v>
      </c>
      <c r="J250" s="14">
        <f t="shared" si="28"/>
        <v>10102</v>
      </c>
      <c r="K250" t="str">
        <f t="shared" si="29"/>
        <v>Biomethane from North American Livestock Manure with Avoided Methane (NMRCNG002) - Light/Medium-Duty ICE Vehicle|2036</v>
      </c>
    </row>
    <row r="251" spans="1:11" x14ac:dyDescent="0.25">
      <c r="A251" t="s">
        <v>58</v>
      </c>
      <c r="B251" s="12"/>
      <c r="C251" s="12">
        <v>2037</v>
      </c>
      <c r="D251" s="13">
        <v>69.8</v>
      </c>
      <c r="E251" s="13">
        <v>-25</v>
      </c>
      <c r="F251" s="14">
        <v>1000000</v>
      </c>
      <c r="G251" s="12" t="s">
        <v>51</v>
      </c>
      <c r="H251" s="13">
        <v>105.5</v>
      </c>
      <c r="I251" s="13">
        <v>1</v>
      </c>
      <c r="J251" s="14">
        <f t="shared" si="28"/>
        <v>10001</v>
      </c>
      <c r="K251" t="str">
        <f t="shared" si="29"/>
        <v>Biomethane from North American Livestock Manure with Avoided Methane (NMRCNG002) - Light/Medium-Duty ICE Vehicle|2037</v>
      </c>
    </row>
    <row r="252" spans="1:11" x14ac:dyDescent="0.25">
      <c r="A252" t="s">
        <v>58</v>
      </c>
      <c r="B252" s="12"/>
      <c r="C252" s="12">
        <v>2038</v>
      </c>
      <c r="D252" s="13">
        <v>68.84</v>
      </c>
      <c r="E252" s="13">
        <v>-25</v>
      </c>
      <c r="F252" s="14">
        <v>1000000</v>
      </c>
      <c r="G252" s="12" t="s">
        <v>51</v>
      </c>
      <c r="H252" s="13">
        <v>105.5</v>
      </c>
      <c r="I252" s="13">
        <v>1</v>
      </c>
      <c r="J252" s="14">
        <f t="shared" si="28"/>
        <v>9900</v>
      </c>
      <c r="K252" t="str">
        <f t="shared" si="29"/>
        <v>Biomethane from North American Livestock Manure with Avoided Methane (NMRCNG002) - Light/Medium-Duty ICE Vehicle|2038</v>
      </c>
    </row>
    <row r="253" spans="1:11" x14ac:dyDescent="0.25">
      <c r="A253" t="s">
        <v>58</v>
      </c>
      <c r="B253" s="12"/>
      <c r="C253" s="12">
        <v>2039</v>
      </c>
      <c r="D253" s="13">
        <v>67.88</v>
      </c>
      <c r="E253" s="13">
        <v>-25</v>
      </c>
      <c r="F253" s="14">
        <v>1000000</v>
      </c>
      <c r="G253" s="12" t="s">
        <v>51</v>
      </c>
      <c r="H253" s="13">
        <v>105.5</v>
      </c>
      <c r="I253" s="13">
        <v>1</v>
      </c>
      <c r="J253" s="14">
        <f t="shared" si="28"/>
        <v>9799</v>
      </c>
      <c r="K253" t="str">
        <f t="shared" si="29"/>
        <v>Biomethane from North American Livestock Manure with Avoided Methane (NMRCNG002) - Light/Medium-Duty ICE Vehicle|2039</v>
      </c>
    </row>
    <row r="254" spans="1:11" ht="25.5" x14ac:dyDescent="0.25">
      <c r="A254" t="s">
        <v>58</v>
      </c>
      <c r="B254" s="12"/>
      <c r="C254" s="12" t="s">
        <v>28</v>
      </c>
      <c r="D254" s="13">
        <v>66.930000000000007</v>
      </c>
      <c r="E254" s="13">
        <v>-25</v>
      </c>
      <c r="F254" s="14">
        <v>1000000</v>
      </c>
      <c r="G254" s="12" t="s">
        <v>51</v>
      </c>
      <c r="H254" s="13">
        <v>105.5</v>
      </c>
      <c r="I254" s="13">
        <v>1</v>
      </c>
      <c r="J254" s="14">
        <f t="shared" si="28"/>
        <v>9699</v>
      </c>
      <c r="K254" t="str">
        <f t="shared" si="29"/>
        <v>Biomethane from North American Livestock Manure with Avoided Methane (NMRCNG002) - Light/Medium-Duty ICE Vehicle|2040 and subsequent years</v>
      </c>
    </row>
    <row r="255" spans="1:11" x14ac:dyDescent="0.25">
      <c r="B255" s="42" t="s">
        <v>52</v>
      </c>
      <c r="C255" s="43"/>
      <c r="D255" s="43"/>
      <c r="E255" s="43"/>
      <c r="F255" s="43"/>
      <c r="G255" s="43"/>
      <c r="H255" s="43"/>
      <c r="I255" s="43"/>
      <c r="J255" s="44"/>
    </row>
    <row r="256" spans="1:11" x14ac:dyDescent="0.25">
      <c r="D256" s="7"/>
      <c r="E256" s="7"/>
      <c r="F256" s="8"/>
      <c r="H256" s="7"/>
      <c r="I256" s="7"/>
      <c r="J256" s="8"/>
    </row>
    <row r="257" spans="1:11" ht="38.25" x14ac:dyDescent="0.25">
      <c r="A257" t="s">
        <v>59</v>
      </c>
      <c r="B257" s="18" t="s">
        <v>59</v>
      </c>
      <c r="C257" s="18">
        <v>2026</v>
      </c>
      <c r="D257" s="19">
        <v>93.81</v>
      </c>
      <c r="E257" s="19">
        <v>-25</v>
      </c>
      <c r="F257" s="20">
        <v>1000000</v>
      </c>
      <c r="G257" s="18" t="s">
        <v>51</v>
      </c>
      <c r="H257" s="19">
        <v>105.5</v>
      </c>
      <c r="I257" s="19">
        <v>1</v>
      </c>
      <c r="J257" s="20">
        <f t="shared" ref="J257:J271" si="30">ROUND(((D257-(E257/I257))*F257*H257*I257)/1000000,0)</f>
        <v>12534</v>
      </c>
      <c r="K257" t="str">
        <f t="shared" ref="K257:K271" si="31">A257&amp;"|"&amp;C257</f>
        <v>Biomethane from North American Livestock Manure with Avoided Methane (NMRCNG002) - Heavy-Duty Compression-Ignition / Off-Road Application|2026</v>
      </c>
    </row>
    <row r="258" spans="1:11" x14ac:dyDescent="0.25">
      <c r="A258" t="s">
        <v>59</v>
      </c>
      <c r="B258" s="12"/>
      <c r="C258" s="12">
        <v>2027</v>
      </c>
      <c r="D258" s="13">
        <v>92.38</v>
      </c>
      <c r="E258" s="13">
        <v>-25</v>
      </c>
      <c r="F258" s="14">
        <v>1000000</v>
      </c>
      <c r="G258" s="12" t="s">
        <v>51</v>
      </c>
      <c r="H258" s="13">
        <v>105.5</v>
      </c>
      <c r="I258" s="13">
        <v>1</v>
      </c>
      <c r="J258" s="14">
        <f t="shared" si="30"/>
        <v>12384</v>
      </c>
      <c r="K258" t="str">
        <f t="shared" si="31"/>
        <v>Biomethane from North American Livestock Manure with Avoided Methane (NMRCNG002) - Heavy-Duty Compression-Ignition / Off-Road Application|2027</v>
      </c>
    </row>
    <row r="259" spans="1:11" x14ac:dyDescent="0.25">
      <c r="A259" t="s">
        <v>59</v>
      </c>
      <c r="B259" s="12"/>
      <c r="C259" s="12">
        <v>2028</v>
      </c>
      <c r="D259" s="13">
        <v>89.8</v>
      </c>
      <c r="E259" s="13">
        <v>-25</v>
      </c>
      <c r="F259" s="14">
        <v>1000000</v>
      </c>
      <c r="G259" s="12" t="s">
        <v>51</v>
      </c>
      <c r="H259" s="13">
        <v>105.5</v>
      </c>
      <c r="I259" s="13">
        <v>1</v>
      </c>
      <c r="J259" s="14">
        <f t="shared" si="30"/>
        <v>12111</v>
      </c>
      <c r="K259" t="str">
        <f t="shared" si="31"/>
        <v>Biomethane from North American Livestock Manure with Avoided Methane (NMRCNG002) - Heavy-Duty Compression-Ignition / Off-Road Application|2028</v>
      </c>
    </row>
    <row r="260" spans="1:11" x14ac:dyDescent="0.25">
      <c r="A260" t="s">
        <v>59</v>
      </c>
      <c r="B260" s="12"/>
      <c r="C260" s="12">
        <v>2029</v>
      </c>
      <c r="D260" s="13">
        <v>85.02</v>
      </c>
      <c r="E260" s="13">
        <v>-25</v>
      </c>
      <c r="F260" s="14">
        <v>1000000</v>
      </c>
      <c r="G260" s="12" t="s">
        <v>51</v>
      </c>
      <c r="H260" s="13">
        <v>105.5</v>
      </c>
      <c r="I260" s="13">
        <v>1</v>
      </c>
      <c r="J260" s="14">
        <f t="shared" si="30"/>
        <v>11607</v>
      </c>
      <c r="K260" t="str">
        <f t="shared" si="31"/>
        <v>Biomethane from North American Livestock Manure with Avoided Methane (NMRCNG002) - Heavy-Duty Compression-Ignition / Off-Road Application|2029</v>
      </c>
    </row>
    <row r="261" spans="1:11" x14ac:dyDescent="0.25">
      <c r="A261" t="s">
        <v>59</v>
      </c>
      <c r="B261" s="12"/>
      <c r="C261" s="12">
        <v>2030</v>
      </c>
      <c r="D261" s="13">
        <v>76.42</v>
      </c>
      <c r="E261" s="13">
        <v>-25</v>
      </c>
      <c r="F261" s="14">
        <v>1000000</v>
      </c>
      <c r="G261" s="12" t="s">
        <v>51</v>
      </c>
      <c r="H261" s="13">
        <v>105.5</v>
      </c>
      <c r="I261" s="13">
        <v>1</v>
      </c>
      <c r="J261" s="14">
        <f t="shared" si="30"/>
        <v>10700</v>
      </c>
      <c r="K261" t="str">
        <f t="shared" si="31"/>
        <v>Biomethane from North American Livestock Manure with Avoided Methane (NMRCNG002) - Heavy-Duty Compression-Ignition / Off-Road Application|2030</v>
      </c>
    </row>
    <row r="262" spans="1:11" x14ac:dyDescent="0.25">
      <c r="A262" t="s">
        <v>59</v>
      </c>
      <c r="B262" s="12"/>
      <c r="C262" s="12">
        <v>2031</v>
      </c>
      <c r="D262" s="13">
        <v>75.47</v>
      </c>
      <c r="E262" s="13">
        <v>-25</v>
      </c>
      <c r="F262" s="14">
        <v>1000000</v>
      </c>
      <c r="G262" s="12" t="s">
        <v>51</v>
      </c>
      <c r="H262" s="13">
        <v>105.5</v>
      </c>
      <c r="I262" s="13">
        <v>1</v>
      </c>
      <c r="J262" s="14">
        <f t="shared" si="30"/>
        <v>10600</v>
      </c>
      <c r="K262" t="str">
        <f t="shared" si="31"/>
        <v>Biomethane from North American Livestock Manure with Avoided Methane (NMRCNG002) - Heavy-Duty Compression-Ignition / Off-Road Application|2031</v>
      </c>
    </row>
    <row r="263" spans="1:11" x14ac:dyDescent="0.25">
      <c r="A263" t="s">
        <v>59</v>
      </c>
      <c r="B263" s="12"/>
      <c r="C263" s="12">
        <v>2032</v>
      </c>
      <c r="D263" s="13">
        <v>74.510000000000005</v>
      </c>
      <c r="E263" s="13">
        <v>-25</v>
      </c>
      <c r="F263" s="14">
        <v>1000000</v>
      </c>
      <c r="G263" s="12" t="s">
        <v>51</v>
      </c>
      <c r="H263" s="13">
        <v>105.5</v>
      </c>
      <c r="I263" s="13">
        <v>1</v>
      </c>
      <c r="J263" s="14">
        <f t="shared" si="30"/>
        <v>10498</v>
      </c>
      <c r="K263" t="str">
        <f t="shared" si="31"/>
        <v>Biomethane from North American Livestock Manure with Avoided Methane (NMRCNG002) - Heavy-Duty Compression-Ignition / Off-Road Application|2032</v>
      </c>
    </row>
    <row r="264" spans="1:11" x14ac:dyDescent="0.25">
      <c r="A264" t="s">
        <v>59</v>
      </c>
      <c r="B264" s="12"/>
      <c r="C264" s="12">
        <v>2033</v>
      </c>
      <c r="D264" s="13">
        <v>73.56</v>
      </c>
      <c r="E264" s="13">
        <v>-25</v>
      </c>
      <c r="F264" s="14">
        <v>1000000</v>
      </c>
      <c r="G264" s="12" t="s">
        <v>51</v>
      </c>
      <c r="H264" s="13">
        <v>105.5</v>
      </c>
      <c r="I264" s="13">
        <v>1</v>
      </c>
      <c r="J264" s="14">
        <f t="shared" si="30"/>
        <v>10398</v>
      </c>
      <c r="K264" t="str">
        <f t="shared" si="31"/>
        <v>Biomethane from North American Livestock Manure with Avoided Methane (NMRCNG002) - Heavy-Duty Compression-Ignition / Off-Road Application|2033</v>
      </c>
    </row>
    <row r="265" spans="1:11" x14ac:dyDescent="0.25">
      <c r="A265" t="s">
        <v>59</v>
      </c>
      <c r="B265" s="12"/>
      <c r="C265" s="12">
        <v>2034</v>
      </c>
      <c r="D265" s="13">
        <v>72.599999999999994</v>
      </c>
      <c r="E265" s="13">
        <v>-25</v>
      </c>
      <c r="F265" s="14">
        <v>1000000</v>
      </c>
      <c r="G265" s="12" t="s">
        <v>51</v>
      </c>
      <c r="H265" s="13">
        <v>105.5</v>
      </c>
      <c r="I265" s="13">
        <v>1</v>
      </c>
      <c r="J265" s="14">
        <f t="shared" si="30"/>
        <v>10297</v>
      </c>
      <c r="K265" t="str">
        <f t="shared" si="31"/>
        <v>Biomethane from North American Livestock Manure with Avoided Methane (NMRCNG002) - Heavy-Duty Compression-Ignition / Off-Road Application|2034</v>
      </c>
    </row>
    <row r="266" spans="1:11" x14ac:dyDescent="0.25">
      <c r="A266" t="s">
        <v>59</v>
      </c>
      <c r="B266" s="12"/>
      <c r="C266" s="12">
        <v>2035</v>
      </c>
      <c r="D266" s="13">
        <v>71.650000000000006</v>
      </c>
      <c r="E266" s="13">
        <v>-25</v>
      </c>
      <c r="F266" s="14">
        <v>1000000</v>
      </c>
      <c r="G266" s="12" t="s">
        <v>51</v>
      </c>
      <c r="H266" s="13">
        <v>105.5</v>
      </c>
      <c r="I266" s="13">
        <v>1</v>
      </c>
      <c r="J266" s="14">
        <f t="shared" si="30"/>
        <v>10197</v>
      </c>
      <c r="K266" t="str">
        <f t="shared" si="31"/>
        <v>Biomethane from North American Livestock Manure with Avoided Methane (NMRCNG002) - Heavy-Duty Compression-Ignition / Off-Road Application|2035</v>
      </c>
    </row>
    <row r="267" spans="1:11" x14ac:dyDescent="0.25">
      <c r="A267" t="s">
        <v>59</v>
      </c>
      <c r="B267" s="12"/>
      <c r="C267" s="12">
        <v>2036</v>
      </c>
      <c r="D267" s="13">
        <v>70.69</v>
      </c>
      <c r="E267" s="13">
        <v>-25</v>
      </c>
      <c r="F267" s="14">
        <v>1000000</v>
      </c>
      <c r="G267" s="12" t="s">
        <v>51</v>
      </c>
      <c r="H267" s="13">
        <v>105.5</v>
      </c>
      <c r="I267" s="13">
        <v>1</v>
      </c>
      <c r="J267" s="14">
        <f t="shared" si="30"/>
        <v>10095</v>
      </c>
      <c r="K267" t="str">
        <f t="shared" si="31"/>
        <v>Biomethane from North American Livestock Manure with Avoided Methane (NMRCNG002) - Heavy-Duty Compression-Ignition / Off-Road Application|2036</v>
      </c>
    </row>
    <row r="268" spans="1:11" x14ac:dyDescent="0.25">
      <c r="A268" t="s">
        <v>59</v>
      </c>
      <c r="B268" s="12"/>
      <c r="C268" s="12">
        <v>2037</v>
      </c>
      <c r="D268" s="13">
        <v>69.739999999999995</v>
      </c>
      <c r="E268" s="13">
        <v>-25</v>
      </c>
      <c r="F268" s="14">
        <v>1000000</v>
      </c>
      <c r="G268" s="12" t="s">
        <v>51</v>
      </c>
      <c r="H268" s="13">
        <v>105.5</v>
      </c>
      <c r="I268" s="13">
        <v>1</v>
      </c>
      <c r="J268" s="14">
        <f t="shared" si="30"/>
        <v>9995</v>
      </c>
      <c r="K268" t="str">
        <f t="shared" si="31"/>
        <v>Biomethane from North American Livestock Manure with Avoided Methane (NMRCNG002) - Heavy-Duty Compression-Ignition / Off-Road Application|2037</v>
      </c>
    </row>
    <row r="269" spans="1:11" x14ac:dyDescent="0.25">
      <c r="A269" t="s">
        <v>59</v>
      </c>
      <c r="B269" s="12"/>
      <c r="C269" s="12">
        <v>2038</v>
      </c>
      <c r="D269" s="13">
        <v>68.78</v>
      </c>
      <c r="E269" s="13">
        <v>-25</v>
      </c>
      <c r="F269" s="14">
        <v>1000000</v>
      </c>
      <c r="G269" s="12" t="s">
        <v>51</v>
      </c>
      <c r="H269" s="13">
        <v>105.5</v>
      </c>
      <c r="I269" s="13">
        <v>1</v>
      </c>
      <c r="J269" s="14">
        <f t="shared" si="30"/>
        <v>9894</v>
      </c>
      <c r="K269" t="str">
        <f t="shared" si="31"/>
        <v>Biomethane from North American Livestock Manure with Avoided Methane (NMRCNG002) - Heavy-Duty Compression-Ignition / Off-Road Application|2038</v>
      </c>
    </row>
    <row r="270" spans="1:11" x14ac:dyDescent="0.25">
      <c r="A270" t="s">
        <v>59</v>
      </c>
      <c r="B270" s="12"/>
      <c r="C270" s="12">
        <v>2039</v>
      </c>
      <c r="D270" s="13">
        <v>67.83</v>
      </c>
      <c r="E270" s="13">
        <v>-25</v>
      </c>
      <c r="F270" s="14">
        <v>1000000</v>
      </c>
      <c r="G270" s="12" t="s">
        <v>51</v>
      </c>
      <c r="H270" s="13">
        <v>105.5</v>
      </c>
      <c r="I270" s="13">
        <v>1</v>
      </c>
      <c r="J270" s="14">
        <f t="shared" si="30"/>
        <v>9794</v>
      </c>
      <c r="K270" t="str">
        <f t="shared" si="31"/>
        <v>Biomethane from North American Livestock Manure with Avoided Methane (NMRCNG002) - Heavy-Duty Compression-Ignition / Off-Road Application|2039</v>
      </c>
    </row>
    <row r="271" spans="1:11" ht="25.5" x14ac:dyDescent="0.25">
      <c r="A271" t="s">
        <v>59</v>
      </c>
      <c r="B271" s="12"/>
      <c r="C271" s="12" t="s">
        <v>28</v>
      </c>
      <c r="D271" s="13">
        <v>66.87</v>
      </c>
      <c r="E271" s="13">
        <v>-25</v>
      </c>
      <c r="F271" s="14">
        <v>1000000</v>
      </c>
      <c r="G271" s="12" t="s">
        <v>51</v>
      </c>
      <c r="H271" s="13">
        <v>105.5</v>
      </c>
      <c r="I271" s="13">
        <v>1</v>
      </c>
      <c r="J271" s="14">
        <f t="shared" si="30"/>
        <v>9692</v>
      </c>
      <c r="K271" t="str">
        <f t="shared" si="31"/>
        <v>Biomethane from North American Livestock Manure with Avoided Methane (NMRCNG002) - Heavy-Duty Compression-Ignition / Off-Road Application|2040 and subsequent years</v>
      </c>
    </row>
    <row r="272" spans="1:11" x14ac:dyDescent="0.25">
      <c r="B272" s="42" t="s">
        <v>52</v>
      </c>
      <c r="C272" s="43"/>
      <c r="D272" s="43"/>
      <c r="E272" s="43"/>
      <c r="F272" s="43"/>
      <c r="G272" s="43"/>
      <c r="H272" s="43"/>
      <c r="I272" s="43"/>
      <c r="J272" s="44"/>
    </row>
    <row r="273" spans="1:11" x14ac:dyDescent="0.25">
      <c r="D273" s="7"/>
      <c r="E273" s="7"/>
      <c r="F273" s="8"/>
      <c r="H273" s="7"/>
      <c r="I273" s="7"/>
      <c r="J273" s="8"/>
    </row>
    <row r="274" spans="1:11" ht="38.25" x14ac:dyDescent="0.25">
      <c r="A274" t="s">
        <v>60</v>
      </c>
      <c r="B274" s="18" t="s">
        <v>60</v>
      </c>
      <c r="C274" s="18">
        <v>2026</v>
      </c>
      <c r="D274" s="19">
        <v>93.81</v>
      </c>
      <c r="E274" s="19">
        <v>-25</v>
      </c>
      <c r="F274" s="20">
        <v>1000000</v>
      </c>
      <c r="G274" s="18" t="s">
        <v>51</v>
      </c>
      <c r="H274" s="19">
        <v>105.5</v>
      </c>
      <c r="I274" s="19">
        <v>0.9</v>
      </c>
      <c r="J274" s="20">
        <f t="shared" ref="J274:J288" si="32">ROUND(((D274-(E274/I274))*F274*H274*I274)/1000000,0)</f>
        <v>11545</v>
      </c>
      <c r="K274" t="str">
        <f t="shared" ref="K274:K288" si="33">A274&amp;"|"&amp;C274</f>
        <v>Biomethane from North American Livestock Manure with Avoided Methane (NMRCNG002) - Heavy-Duty Spark-Ignition / Off-Road Application|2026</v>
      </c>
    </row>
    <row r="275" spans="1:11" x14ac:dyDescent="0.25">
      <c r="A275" t="s">
        <v>60</v>
      </c>
      <c r="B275" s="12"/>
      <c r="C275" s="12">
        <v>2027</v>
      </c>
      <c r="D275" s="13">
        <v>92.38</v>
      </c>
      <c r="E275" s="13">
        <v>-25</v>
      </c>
      <c r="F275" s="14">
        <v>1000000</v>
      </c>
      <c r="G275" s="12" t="s">
        <v>51</v>
      </c>
      <c r="H275" s="13">
        <v>105.5</v>
      </c>
      <c r="I275" s="13">
        <v>0.9</v>
      </c>
      <c r="J275" s="14">
        <f t="shared" si="32"/>
        <v>11409</v>
      </c>
      <c r="K275" t="str">
        <f t="shared" si="33"/>
        <v>Biomethane from North American Livestock Manure with Avoided Methane (NMRCNG002) - Heavy-Duty Spark-Ignition / Off-Road Application|2027</v>
      </c>
    </row>
    <row r="276" spans="1:11" x14ac:dyDescent="0.25">
      <c r="A276" t="s">
        <v>60</v>
      </c>
      <c r="B276" s="12"/>
      <c r="C276" s="12">
        <v>2028</v>
      </c>
      <c r="D276" s="13">
        <v>89.8</v>
      </c>
      <c r="E276" s="13">
        <v>-25</v>
      </c>
      <c r="F276" s="14">
        <v>1000000</v>
      </c>
      <c r="G276" s="12" t="s">
        <v>51</v>
      </c>
      <c r="H276" s="13">
        <v>105.5</v>
      </c>
      <c r="I276" s="13">
        <v>0.9</v>
      </c>
      <c r="J276" s="14">
        <f t="shared" si="32"/>
        <v>11164</v>
      </c>
      <c r="K276" t="str">
        <f t="shared" si="33"/>
        <v>Biomethane from North American Livestock Manure with Avoided Methane (NMRCNG002) - Heavy-Duty Spark-Ignition / Off-Road Application|2028</v>
      </c>
    </row>
    <row r="277" spans="1:11" x14ac:dyDescent="0.25">
      <c r="A277" t="s">
        <v>60</v>
      </c>
      <c r="B277" s="12"/>
      <c r="C277" s="12">
        <v>2029</v>
      </c>
      <c r="D277" s="13">
        <v>85.02</v>
      </c>
      <c r="E277" s="13">
        <v>-25</v>
      </c>
      <c r="F277" s="14">
        <v>1000000</v>
      </c>
      <c r="G277" s="12" t="s">
        <v>51</v>
      </c>
      <c r="H277" s="13">
        <v>105.5</v>
      </c>
      <c r="I277" s="13">
        <v>0.9</v>
      </c>
      <c r="J277" s="14">
        <f t="shared" si="32"/>
        <v>10710</v>
      </c>
      <c r="K277" t="str">
        <f t="shared" si="33"/>
        <v>Biomethane from North American Livestock Manure with Avoided Methane (NMRCNG002) - Heavy-Duty Spark-Ignition / Off-Road Application|2029</v>
      </c>
    </row>
    <row r="278" spans="1:11" x14ac:dyDescent="0.25">
      <c r="A278" t="s">
        <v>60</v>
      </c>
      <c r="B278" s="12"/>
      <c r="C278" s="12">
        <v>2030</v>
      </c>
      <c r="D278" s="13">
        <v>76.42</v>
      </c>
      <c r="E278" s="13">
        <v>-25</v>
      </c>
      <c r="F278" s="14">
        <v>1000000</v>
      </c>
      <c r="G278" s="12" t="s">
        <v>51</v>
      </c>
      <c r="H278" s="13">
        <v>105.5</v>
      </c>
      <c r="I278" s="13">
        <v>0.9</v>
      </c>
      <c r="J278" s="14">
        <f t="shared" si="32"/>
        <v>9894</v>
      </c>
      <c r="K278" t="str">
        <f t="shared" si="33"/>
        <v>Biomethane from North American Livestock Manure with Avoided Methane (NMRCNG002) - Heavy-Duty Spark-Ignition / Off-Road Application|2030</v>
      </c>
    </row>
    <row r="279" spans="1:11" x14ac:dyDescent="0.25">
      <c r="A279" t="s">
        <v>60</v>
      </c>
      <c r="B279" s="12"/>
      <c r="C279" s="12">
        <v>2031</v>
      </c>
      <c r="D279" s="13">
        <v>75.47</v>
      </c>
      <c r="E279" s="13">
        <v>-25</v>
      </c>
      <c r="F279" s="14">
        <v>1000000</v>
      </c>
      <c r="G279" s="12" t="s">
        <v>51</v>
      </c>
      <c r="H279" s="13">
        <v>105.5</v>
      </c>
      <c r="I279" s="13">
        <v>0.9</v>
      </c>
      <c r="J279" s="14">
        <f t="shared" si="32"/>
        <v>9803</v>
      </c>
      <c r="K279" t="str">
        <f t="shared" si="33"/>
        <v>Biomethane from North American Livestock Manure with Avoided Methane (NMRCNG002) - Heavy-Duty Spark-Ignition / Off-Road Application|2031</v>
      </c>
    </row>
    <row r="280" spans="1:11" x14ac:dyDescent="0.25">
      <c r="A280" t="s">
        <v>60</v>
      </c>
      <c r="B280" s="12"/>
      <c r="C280" s="12">
        <v>2032</v>
      </c>
      <c r="D280" s="13">
        <v>74.510000000000005</v>
      </c>
      <c r="E280" s="13">
        <v>-25</v>
      </c>
      <c r="F280" s="14">
        <v>1000000</v>
      </c>
      <c r="G280" s="12" t="s">
        <v>51</v>
      </c>
      <c r="H280" s="13">
        <v>105.5</v>
      </c>
      <c r="I280" s="13">
        <v>0.9</v>
      </c>
      <c r="J280" s="14">
        <f t="shared" si="32"/>
        <v>9712</v>
      </c>
      <c r="K280" t="str">
        <f t="shared" si="33"/>
        <v>Biomethane from North American Livestock Manure with Avoided Methane (NMRCNG002) - Heavy-Duty Spark-Ignition / Off-Road Application|2032</v>
      </c>
    </row>
    <row r="281" spans="1:11" x14ac:dyDescent="0.25">
      <c r="A281" t="s">
        <v>60</v>
      </c>
      <c r="B281" s="12"/>
      <c r="C281" s="12">
        <v>2033</v>
      </c>
      <c r="D281" s="13">
        <v>73.56</v>
      </c>
      <c r="E281" s="13">
        <v>-25</v>
      </c>
      <c r="F281" s="14">
        <v>1000000</v>
      </c>
      <c r="G281" s="12" t="s">
        <v>51</v>
      </c>
      <c r="H281" s="13">
        <v>105.5</v>
      </c>
      <c r="I281" s="13">
        <v>0.9</v>
      </c>
      <c r="J281" s="14">
        <f t="shared" si="32"/>
        <v>9622</v>
      </c>
      <c r="K281" t="str">
        <f t="shared" si="33"/>
        <v>Biomethane from North American Livestock Manure with Avoided Methane (NMRCNG002) - Heavy-Duty Spark-Ignition / Off-Road Application|2033</v>
      </c>
    </row>
    <row r="282" spans="1:11" x14ac:dyDescent="0.25">
      <c r="A282" t="s">
        <v>60</v>
      </c>
      <c r="B282" s="12"/>
      <c r="C282" s="12">
        <v>2034</v>
      </c>
      <c r="D282" s="13">
        <v>72.599999999999994</v>
      </c>
      <c r="E282" s="13">
        <v>-25</v>
      </c>
      <c r="F282" s="14">
        <v>1000000</v>
      </c>
      <c r="G282" s="12" t="s">
        <v>51</v>
      </c>
      <c r="H282" s="13">
        <v>105.5</v>
      </c>
      <c r="I282" s="13">
        <v>0.9</v>
      </c>
      <c r="J282" s="14">
        <f t="shared" si="32"/>
        <v>9531</v>
      </c>
      <c r="K282" t="str">
        <f t="shared" si="33"/>
        <v>Biomethane from North American Livestock Manure with Avoided Methane (NMRCNG002) - Heavy-Duty Spark-Ignition / Off-Road Application|2034</v>
      </c>
    </row>
    <row r="283" spans="1:11" x14ac:dyDescent="0.25">
      <c r="A283" t="s">
        <v>60</v>
      </c>
      <c r="B283" s="12"/>
      <c r="C283" s="12">
        <v>2035</v>
      </c>
      <c r="D283" s="13">
        <v>71.650000000000006</v>
      </c>
      <c r="E283" s="13">
        <v>-25</v>
      </c>
      <c r="F283" s="14">
        <v>1000000</v>
      </c>
      <c r="G283" s="12" t="s">
        <v>51</v>
      </c>
      <c r="H283" s="13">
        <v>105.5</v>
      </c>
      <c r="I283" s="13">
        <v>0.9</v>
      </c>
      <c r="J283" s="14">
        <f t="shared" si="32"/>
        <v>9441</v>
      </c>
      <c r="K283" t="str">
        <f t="shared" si="33"/>
        <v>Biomethane from North American Livestock Manure with Avoided Methane (NMRCNG002) - Heavy-Duty Spark-Ignition / Off-Road Application|2035</v>
      </c>
    </row>
    <row r="284" spans="1:11" x14ac:dyDescent="0.25">
      <c r="A284" t="s">
        <v>60</v>
      </c>
      <c r="B284" s="12"/>
      <c r="C284" s="12">
        <v>2036</v>
      </c>
      <c r="D284" s="13">
        <v>70.69</v>
      </c>
      <c r="E284" s="13">
        <v>-25</v>
      </c>
      <c r="F284" s="14">
        <v>1000000</v>
      </c>
      <c r="G284" s="12" t="s">
        <v>51</v>
      </c>
      <c r="H284" s="13">
        <v>105.5</v>
      </c>
      <c r="I284" s="13">
        <v>0.9</v>
      </c>
      <c r="J284" s="14">
        <f t="shared" si="32"/>
        <v>9350</v>
      </c>
      <c r="K284" t="str">
        <f t="shared" si="33"/>
        <v>Biomethane from North American Livestock Manure with Avoided Methane (NMRCNG002) - Heavy-Duty Spark-Ignition / Off-Road Application|2036</v>
      </c>
    </row>
    <row r="285" spans="1:11" x14ac:dyDescent="0.25">
      <c r="A285" t="s">
        <v>60</v>
      </c>
      <c r="B285" s="12"/>
      <c r="C285" s="12">
        <v>2037</v>
      </c>
      <c r="D285" s="13">
        <v>69.739999999999995</v>
      </c>
      <c r="E285" s="13">
        <v>-25</v>
      </c>
      <c r="F285" s="14">
        <v>1000000</v>
      </c>
      <c r="G285" s="12" t="s">
        <v>51</v>
      </c>
      <c r="H285" s="13">
        <v>105.5</v>
      </c>
      <c r="I285" s="13">
        <v>0.9</v>
      </c>
      <c r="J285" s="14">
        <f t="shared" si="32"/>
        <v>9259</v>
      </c>
      <c r="K285" t="str">
        <f t="shared" si="33"/>
        <v>Biomethane from North American Livestock Manure with Avoided Methane (NMRCNG002) - Heavy-Duty Spark-Ignition / Off-Road Application|2037</v>
      </c>
    </row>
    <row r="286" spans="1:11" x14ac:dyDescent="0.25">
      <c r="A286" t="s">
        <v>60</v>
      </c>
      <c r="B286" s="12"/>
      <c r="C286" s="12">
        <v>2038</v>
      </c>
      <c r="D286" s="13">
        <v>68.78</v>
      </c>
      <c r="E286" s="13">
        <v>-25</v>
      </c>
      <c r="F286" s="14">
        <v>1000000</v>
      </c>
      <c r="G286" s="12" t="s">
        <v>51</v>
      </c>
      <c r="H286" s="13">
        <v>105.5</v>
      </c>
      <c r="I286" s="13">
        <v>0.9</v>
      </c>
      <c r="J286" s="14">
        <f t="shared" si="32"/>
        <v>9168</v>
      </c>
      <c r="K286" t="str">
        <f t="shared" si="33"/>
        <v>Biomethane from North American Livestock Manure with Avoided Methane (NMRCNG002) - Heavy-Duty Spark-Ignition / Off-Road Application|2038</v>
      </c>
    </row>
    <row r="287" spans="1:11" x14ac:dyDescent="0.25">
      <c r="A287" t="s">
        <v>60</v>
      </c>
      <c r="B287" s="12"/>
      <c r="C287" s="12">
        <v>2039</v>
      </c>
      <c r="D287" s="13">
        <v>67.83</v>
      </c>
      <c r="E287" s="13">
        <v>-25</v>
      </c>
      <c r="F287" s="14">
        <v>1000000</v>
      </c>
      <c r="G287" s="12" t="s">
        <v>51</v>
      </c>
      <c r="H287" s="13">
        <v>105.5</v>
      </c>
      <c r="I287" s="13">
        <v>0.9</v>
      </c>
      <c r="J287" s="14">
        <f t="shared" si="32"/>
        <v>9078</v>
      </c>
      <c r="K287" t="str">
        <f t="shared" si="33"/>
        <v>Biomethane from North American Livestock Manure with Avoided Methane (NMRCNG002) - Heavy-Duty Spark-Ignition / Off-Road Application|2039</v>
      </c>
    </row>
    <row r="288" spans="1:11" ht="25.5" x14ac:dyDescent="0.25">
      <c r="A288" t="s">
        <v>60</v>
      </c>
      <c r="B288" s="12"/>
      <c r="C288" s="12" t="s">
        <v>28</v>
      </c>
      <c r="D288" s="13">
        <v>66.87</v>
      </c>
      <c r="E288" s="13">
        <v>-25</v>
      </c>
      <c r="F288" s="14">
        <v>1000000</v>
      </c>
      <c r="G288" s="12" t="s">
        <v>51</v>
      </c>
      <c r="H288" s="13">
        <v>105.5</v>
      </c>
      <c r="I288" s="13">
        <v>0.9</v>
      </c>
      <c r="J288" s="14">
        <f t="shared" si="32"/>
        <v>8987</v>
      </c>
      <c r="K288" t="str">
        <f t="shared" si="33"/>
        <v>Biomethane from North American Livestock Manure with Avoided Methane (NMRCNG002) - Heavy-Duty Spark-Ignition / Off-Road Application|2040 and subsequent years</v>
      </c>
    </row>
    <row r="289" spans="1:11" x14ac:dyDescent="0.25">
      <c r="B289" s="42" t="s">
        <v>52</v>
      </c>
      <c r="C289" s="43"/>
      <c r="D289" s="43"/>
      <c r="E289" s="43"/>
      <c r="F289" s="43"/>
      <c r="G289" s="43"/>
      <c r="H289" s="43"/>
      <c r="I289" s="43"/>
      <c r="J289" s="44"/>
    </row>
    <row r="290" spans="1:11" x14ac:dyDescent="0.25">
      <c r="D290" s="7"/>
      <c r="E290" s="7"/>
      <c r="F290" s="8"/>
      <c r="H290" s="7"/>
      <c r="I290" s="7"/>
      <c r="J290" s="8"/>
    </row>
    <row r="291" spans="1:11" ht="25.5" x14ac:dyDescent="0.25">
      <c r="A291" t="s">
        <v>61</v>
      </c>
      <c r="B291" s="18" t="s">
        <v>61</v>
      </c>
      <c r="C291" s="18">
        <v>2026</v>
      </c>
      <c r="D291" s="19">
        <v>93.89</v>
      </c>
      <c r="E291" s="19">
        <v>25</v>
      </c>
      <c r="F291" s="20">
        <v>1000000</v>
      </c>
      <c r="G291" s="18" t="s">
        <v>51</v>
      </c>
      <c r="H291" s="19">
        <v>105.5</v>
      </c>
      <c r="I291" s="19">
        <v>1</v>
      </c>
      <c r="J291" s="20">
        <f t="shared" ref="J291:J305" si="34">ROUND(((D291-(E291/I291))*F291*H291*I291)/1000000,0)</f>
        <v>7268</v>
      </c>
      <c r="K291" t="str">
        <f t="shared" ref="K291:K305" si="35">A291&amp;"|"&amp;C291</f>
        <v>Biomethane from Landfill Gas or Wastewater Treatment (NMRCNG003) - Light/Medium-Duty ICE Vehicle|2026</v>
      </c>
    </row>
    <row r="292" spans="1:11" x14ac:dyDescent="0.25">
      <c r="A292" t="s">
        <v>61</v>
      </c>
      <c r="B292" s="12"/>
      <c r="C292" s="12">
        <v>2027</v>
      </c>
      <c r="D292" s="13">
        <v>92.45</v>
      </c>
      <c r="E292" s="13">
        <v>25</v>
      </c>
      <c r="F292" s="14">
        <v>1000000</v>
      </c>
      <c r="G292" s="12" t="s">
        <v>51</v>
      </c>
      <c r="H292" s="13">
        <v>105.5</v>
      </c>
      <c r="I292" s="13">
        <v>1</v>
      </c>
      <c r="J292" s="14">
        <f t="shared" si="34"/>
        <v>7116</v>
      </c>
      <c r="K292" t="str">
        <f t="shared" si="35"/>
        <v>Biomethane from Landfill Gas or Wastewater Treatment (NMRCNG003) - Light/Medium-Duty ICE Vehicle|2027</v>
      </c>
    </row>
    <row r="293" spans="1:11" x14ac:dyDescent="0.25">
      <c r="A293" t="s">
        <v>61</v>
      </c>
      <c r="B293" s="12"/>
      <c r="C293" s="12">
        <v>2028</v>
      </c>
      <c r="D293" s="13">
        <v>89.87</v>
      </c>
      <c r="E293" s="13">
        <v>25</v>
      </c>
      <c r="F293" s="14">
        <v>1000000</v>
      </c>
      <c r="G293" s="12" t="s">
        <v>51</v>
      </c>
      <c r="H293" s="13">
        <v>105.5</v>
      </c>
      <c r="I293" s="13">
        <v>1</v>
      </c>
      <c r="J293" s="14">
        <f t="shared" si="34"/>
        <v>6844</v>
      </c>
      <c r="K293" t="str">
        <f t="shared" si="35"/>
        <v>Biomethane from Landfill Gas or Wastewater Treatment (NMRCNG003) - Light/Medium-Duty ICE Vehicle|2028</v>
      </c>
    </row>
    <row r="294" spans="1:11" x14ac:dyDescent="0.25">
      <c r="A294" t="s">
        <v>61</v>
      </c>
      <c r="B294" s="12"/>
      <c r="C294" s="12">
        <v>2029</v>
      </c>
      <c r="D294" s="13">
        <v>85.09</v>
      </c>
      <c r="E294" s="13">
        <v>25</v>
      </c>
      <c r="F294" s="14">
        <v>1000000</v>
      </c>
      <c r="G294" s="12" t="s">
        <v>51</v>
      </c>
      <c r="H294" s="13">
        <v>105.5</v>
      </c>
      <c r="I294" s="13">
        <v>1</v>
      </c>
      <c r="J294" s="14">
        <f t="shared" si="34"/>
        <v>6339</v>
      </c>
      <c r="K294" t="str">
        <f t="shared" si="35"/>
        <v>Biomethane from Landfill Gas or Wastewater Treatment (NMRCNG003) - Light/Medium-Duty ICE Vehicle|2029</v>
      </c>
    </row>
    <row r="295" spans="1:11" x14ac:dyDescent="0.25">
      <c r="A295" t="s">
        <v>61</v>
      </c>
      <c r="B295" s="12"/>
      <c r="C295" s="12">
        <v>2030</v>
      </c>
      <c r="D295" s="13">
        <v>76.489999999999995</v>
      </c>
      <c r="E295" s="13">
        <v>25</v>
      </c>
      <c r="F295" s="14">
        <v>1000000</v>
      </c>
      <c r="G295" s="12" t="s">
        <v>51</v>
      </c>
      <c r="H295" s="13">
        <v>105.5</v>
      </c>
      <c r="I295" s="13">
        <v>1</v>
      </c>
      <c r="J295" s="14">
        <f t="shared" si="34"/>
        <v>5432</v>
      </c>
      <c r="K295" t="str">
        <f t="shared" si="35"/>
        <v>Biomethane from Landfill Gas or Wastewater Treatment (NMRCNG003) - Light/Medium-Duty ICE Vehicle|2030</v>
      </c>
    </row>
    <row r="296" spans="1:11" x14ac:dyDescent="0.25">
      <c r="A296" t="s">
        <v>61</v>
      </c>
      <c r="B296" s="12"/>
      <c r="C296" s="12">
        <v>2031</v>
      </c>
      <c r="D296" s="13">
        <v>75.53</v>
      </c>
      <c r="E296" s="13">
        <v>25</v>
      </c>
      <c r="F296" s="14">
        <v>1000000</v>
      </c>
      <c r="G296" s="12" t="s">
        <v>51</v>
      </c>
      <c r="H296" s="13">
        <v>105.5</v>
      </c>
      <c r="I296" s="13">
        <v>1</v>
      </c>
      <c r="J296" s="14">
        <f t="shared" si="34"/>
        <v>5331</v>
      </c>
      <c r="K296" t="str">
        <f t="shared" si="35"/>
        <v>Biomethane from Landfill Gas or Wastewater Treatment (NMRCNG003) - Light/Medium-Duty ICE Vehicle|2031</v>
      </c>
    </row>
    <row r="297" spans="1:11" x14ac:dyDescent="0.25">
      <c r="A297" t="s">
        <v>61</v>
      </c>
      <c r="B297" s="12"/>
      <c r="C297" s="12">
        <v>2032</v>
      </c>
      <c r="D297" s="13">
        <v>74.58</v>
      </c>
      <c r="E297" s="13">
        <v>25</v>
      </c>
      <c r="F297" s="14">
        <v>1000000</v>
      </c>
      <c r="G297" s="12" t="s">
        <v>51</v>
      </c>
      <c r="H297" s="13">
        <v>105.5</v>
      </c>
      <c r="I297" s="13">
        <v>1</v>
      </c>
      <c r="J297" s="14">
        <f t="shared" si="34"/>
        <v>5231</v>
      </c>
      <c r="K297" t="str">
        <f t="shared" si="35"/>
        <v>Biomethane from Landfill Gas or Wastewater Treatment (NMRCNG003) - Light/Medium-Duty ICE Vehicle|2032</v>
      </c>
    </row>
    <row r="298" spans="1:11" x14ac:dyDescent="0.25">
      <c r="A298" t="s">
        <v>61</v>
      </c>
      <c r="B298" s="12"/>
      <c r="C298" s="12">
        <v>2033</v>
      </c>
      <c r="D298" s="13">
        <v>73.62</v>
      </c>
      <c r="E298" s="13">
        <v>25</v>
      </c>
      <c r="F298" s="14">
        <v>1000000</v>
      </c>
      <c r="G298" s="12" t="s">
        <v>51</v>
      </c>
      <c r="H298" s="13">
        <v>105.5</v>
      </c>
      <c r="I298" s="13">
        <v>1</v>
      </c>
      <c r="J298" s="14">
        <f t="shared" si="34"/>
        <v>5129</v>
      </c>
      <c r="K298" t="str">
        <f t="shared" si="35"/>
        <v>Biomethane from Landfill Gas or Wastewater Treatment (NMRCNG003) - Light/Medium-Duty ICE Vehicle|2033</v>
      </c>
    </row>
    <row r="299" spans="1:11" x14ac:dyDescent="0.25">
      <c r="A299" t="s">
        <v>61</v>
      </c>
      <c r="B299" s="12"/>
      <c r="C299" s="12">
        <v>2034</v>
      </c>
      <c r="D299" s="13">
        <v>72.66</v>
      </c>
      <c r="E299" s="13">
        <v>25</v>
      </c>
      <c r="F299" s="14">
        <v>1000000</v>
      </c>
      <c r="G299" s="12" t="s">
        <v>51</v>
      </c>
      <c r="H299" s="13">
        <v>105.5</v>
      </c>
      <c r="I299" s="13">
        <v>1</v>
      </c>
      <c r="J299" s="14">
        <f t="shared" si="34"/>
        <v>5028</v>
      </c>
      <c r="K299" t="str">
        <f t="shared" si="35"/>
        <v>Biomethane from Landfill Gas or Wastewater Treatment (NMRCNG003) - Light/Medium-Duty ICE Vehicle|2034</v>
      </c>
    </row>
    <row r="300" spans="1:11" x14ac:dyDescent="0.25">
      <c r="A300" t="s">
        <v>61</v>
      </c>
      <c r="B300" s="12"/>
      <c r="C300" s="12">
        <v>2035</v>
      </c>
      <c r="D300" s="13">
        <v>71.709999999999994</v>
      </c>
      <c r="E300" s="13">
        <v>25</v>
      </c>
      <c r="F300" s="14">
        <v>1000000</v>
      </c>
      <c r="G300" s="12" t="s">
        <v>51</v>
      </c>
      <c r="H300" s="13">
        <v>105.5</v>
      </c>
      <c r="I300" s="13">
        <v>1</v>
      </c>
      <c r="J300" s="14">
        <f t="shared" si="34"/>
        <v>4928</v>
      </c>
      <c r="K300" t="str">
        <f t="shared" si="35"/>
        <v>Biomethane from Landfill Gas or Wastewater Treatment (NMRCNG003) - Light/Medium-Duty ICE Vehicle|2035</v>
      </c>
    </row>
    <row r="301" spans="1:11" x14ac:dyDescent="0.25">
      <c r="A301" t="s">
        <v>61</v>
      </c>
      <c r="B301" s="12"/>
      <c r="C301" s="12">
        <v>2036</v>
      </c>
      <c r="D301" s="13">
        <v>70.75</v>
      </c>
      <c r="E301" s="13">
        <v>25</v>
      </c>
      <c r="F301" s="14">
        <v>1000000</v>
      </c>
      <c r="G301" s="12" t="s">
        <v>51</v>
      </c>
      <c r="H301" s="13">
        <v>105.5</v>
      </c>
      <c r="I301" s="13">
        <v>1</v>
      </c>
      <c r="J301" s="14">
        <f t="shared" si="34"/>
        <v>4827</v>
      </c>
      <c r="K301" t="str">
        <f t="shared" si="35"/>
        <v>Biomethane from Landfill Gas or Wastewater Treatment (NMRCNG003) - Light/Medium-Duty ICE Vehicle|2036</v>
      </c>
    </row>
    <row r="302" spans="1:11" x14ac:dyDescent="0.25">
      <c r="A302" t="s">
        <v>61</v>
      </c>
      <c r="B302" s="12"/>
      <c r="C302" s="12">
        <v>2037</v>
      </c>
      <c r="D302" s="13">
        <v>69.8</v>
      </c>
      <c r="E302" s="13">
        <v>25</v>
      </c>
      <c r="F302" s="14">
        <v>1000000</v>
      </c>
      <c r="G302" s="12" t="s">
        <v>51</v>
      </c>
      <c r="H302" s="13">
        <v>105.5</v>
      </c>
      <c r="I302" s="13">
        <v>1</v>
      </c>
      <c r="J302" s="14">
        <f t="shared" si="34"/>
        <v>4726</v>
      </c>
      <c r="K302" t="str">
        <f t="shared" si="35"/>
        <v>Biomethane from Landfill Gas or Wastewater Treatment (NMRCNG003) - Light/Medium-Duty ICE Vehicle|2037</v>
      </c>
    </row>
    <row r="303" spans="1:11" x14ac:dyDescent="0.25">
      <c r="A303" t="s">
        <v>61</v>
      </c>
      <c r="B303" s="12"/>
      <c r="C303" s="12">
        <v>2038</v>
      </c>
      <c r="D303" s="13">
        <v>68.84</v>
      </c>
      <c r="E303" s="13">
        <v>25</v>
      </c>
      <c r="F303" s="14">
        <v>1000000</v>
      </c>
      <c r="G303" s="12" t="s">
        <v>51</v>
      </c>
      <c r="H303" s="13">
        <v>105.5</v>
      </c>
      <c r="I303" s="13">
        <v>1</v>
      </c>
      <c r="J303" s="14">
        <f t="shared" si="34"/>
        <v>4625</v>
      </c>
      <c r="K303" t="str">
        <f t="shared" si="35"/>
        <v>Biomethane from Landfill Gas or Wastewater Treatment (NMRCNG003) - Light/Medium-Duty ICE Vehicle|2038</v>
      </c>
    </row>
    <row r="304" spans="1:11" x14ac:dyDescent="0.25">
      <c r="A304" t="s">
        <v>61</v>
      </c>
      <c r="B304" s="12"/>
      <c r="C304" s="12">
        <v>2039</v>
      </c>
      <c r="D304" s="13">
        <v>67.88</v>
      </c>
      <c r="E304" s="13">
        <v>25</v>
      </c>
      <c r="F304" s="14">
        <v>1000000</v>
      </c>
      <c r="G304" s="12" t="s">
        <v>51</v>
      </c>
      <c r="H304" s="13">
        <v>105.5</v>
      </c>
      <c r="I304" s="13">
        <v>1</v>
      </c>
      <c r="J304" s="14">
        <f t="shared" si="34"/>
        <v>4524</v>
      </c>
      <c r="K304" t="str">
        <f t="shared" si="35"/>
        <v>Biomethane from Landfill Gas or Wastewater Treatment (NMRCNG003) - Light/Medium-Duty ICE Vehicle|2039</v>
      </c>
    </row>
    <row r="305" spans="1:11" ht="25.5" x14ac:dyDescent="0.25">
      <c r="A305" t="s">
        <v>61</v>
      </c>
      <c r="B305" s="12"/>
      <c r="C305" s="12" t="s">
        <v>28</v>
      </c>
      <c r="D305" s="13">
        <v>66.930000000000007</v>
      </c>
      <c r="E305" s="13">
        <v>25</v>
      </c>
      <c r="F305" s="14">
        <v>1000000</v>
      </c>
      <c r="G305" s="12" t="s">
        <v>51</v>
      </c>
      <c r="H305" s="13">
        <v>105.5</v>
      </c>
      <c r="I305" s="13">
        <v>1</v>
      </c>
      <c r="J305" s="14">
        <f t="shared" si="34"/>
        <v>4424</v>
      </c>
      <c r="K305" t="str">
        <f t="shared" si="35"/>
        <v>Biomethane from Landfill Gas or Wastewater Treatment (NMRCNG003) - Light/Medium-Duty ICE Vehicle|2040 and subsequent years</v>
      </c>
    </row>
    <row r="306" spans="1:11" x14ac:dyDescent="0.25">
      <c r="B306" s="42" t="s">
        <v>52</v>
      </c>
      <c r="C306" s="43"/>
      <c r="D306" s="43"/>
      <c r="E306" s="43"/>
      <c r="F306" s="43"/>
      <c r="G306" s="43"/>
      <c r="H306" s="43"/>
      <c r="I306" s="43"/>
      <c r="J306" s="44"/>
    </row>
    <row r="307" spans="1:11" x14ac:dyDescent="0.25">
      <c r="D307" s="7"/>
      <c r="E307" s="7"/>
      <c r="F307" s="8"/>
      <c r="H307" s="7"/>
      <c r="I307" s="7"/>
      <c r="J307" s="8"/>
    </row>
    <row r="308" spans="1:11" ht="38.25" x14ac:dyDescent="0.25">
      <c r="A308" t="s">
        <v>62</v>
      </c>
      <c r="B308" s="18" t="s">
        <v>62</v>
      </c>
      <c r="C308" s="18">
        <v>2026</v>
      </c>
      <c r="D308" s="19">
        <v>93.81</v>
      </c>
      <c r="E308" s="19">
        <v>25</v>
      </c>
      <c r="F308" s="20">
        <v>1000000</v>
      </c>
      <c r="G308" s="18" t="s">
        <v>51</v>
      </c>
      <c r="H308" s="19">
        <v>105.5</v>
      </c>
      <c r="I308" s="19">
        <v>1</v>
      </c>
      <c r="J308" s="20">
        <f t="shared" ref="J308:J322" si="36">ROUND(((D308-(E308/I308))*F308*H308*I308)/1000000,0)</f>
        <v>7259</v>
      </c>
      <c r="K308" t="str">
        <f t="shared" ref="K308:K322" si="37">A308&amp;"|"&amp;C308</f>
        <v>Biomethane from Landfill Gas or Wastewater Treatment (NMRCNG003) - Heavy-Duty Compression-Ignition / Off-Road Application|2026</v>
      </c>
    </row>
    <row r="309" spans="1:11" x14ac:dyDescent="0.25">
      <c r="A309" t="s">
        <v>62</v>
      </c>
      <c r="B309" s="12"/>
      <c r="C309" s="12">
        <v>2027</v>
      </c>
      <c r="D309" s="13">
        <v>92.38</v>
      </c>
      <c r="E309" s="13">
        <v>25</v>
      </c>
      <c r="F309" s="14">
        <v>1000000</v>
      </c>
      <c r="G309" s="12" t="s">
        <v>51</v>
      </c>
      <c r="H309" s="13">
        <v>105.5</v>
      </c>
      <c r="I309" s="13">
        <v>1</v>
      </c>
      <c r="J309" s="14">
        <f t="shared" si="36"/>
        <v>7109</v>
      </c>
      <c r="K309" t="str">
        <f t="shared" si="37"/>
        <v>Biomethane from Landfill Gas or Wastewater Treatment (NMRCNG003) - Heavy-Duty Compression-Ignition / Off-Road Application|2027</v>
      </c>
    </row>
    <row r="310" spans="1:11" x14ac:dyDescent="0.25">
      <c r="A310" t="s">
        <v>62</v>
      </c>
      <c r="B310" s="12"/>
      <c r="C310" s="12">
        <v>2028</v>
      </c>
      <c r="D310" s="13">
        <v>89.8</v>
      </c>
      <c r="E310" s="13">
        <v>25</v>
      </c>
      <c r="F310" s="14">
        <v>1000000</v>
      </c>
      <c r="G310" s="12" t="s">
        <v>51</v>
      </c>
      <c r="H310" s="13">
        <v>105.5</v>
      </c>
      <c r="I310" s="13">
        <v>1</v>
      </c>
      <c r="J310" s="14">
        <f t="shared" si="36"/>
        <v>6836</v>
      </c>
      <c r="K310" t="str">
        <f t="shared" si="37"/>
        <v>Biomethane from Landfill Gas or Wastewater Treatment (NMRCNG003) - Heavy-Duty Compression-Ignition / Off-Road Application|2028</v>
      </c>
    </row>
    <row r="311" spans="1:11" x14ac:dyDescent="0.25">
      <c r="A311" t="s">
        <v>62</v>
      </c>
      <c r="B311" s="12"/>
      <c r="C311" s="12">
        <v>2029</v>
      </c>
      <c r="D311" s="13">
        <v>85.02</v>
      </c>
      <c r="E311" s="13">
        <v>25</v>
      </c>
      <c r="F311" s="14">
        <v>1000000</v>
      </c>
      <c r="G311" s="12" t="s">
        <v>51</v>
      </c>
      <c r="H311" s="13">
        <v>105.5</v>
      </c>
      <c r="I311" s="13">
        <v>1</v>
      </c>
      <c r="J311" s="14">
        <f t="shared" si="36"/>
        <v>6332</v>
      </c>
      <c r="K311" t="str">
        <f t="shared" si="37"/>
        <v>Biomethane from Landfill Gas or Wastewater Treatment (NMRCNG003) - Heavy-Duty Compression-Ignition / Off-Road Application|2029</v>
      </c>
    </row>
    <row r="312" spans="1:11" x14ac:dyDescent="0.25">
      <c r="A312" t="s">
        <v>62</v>
      </c>
      <c r="B312" s="12"/>
      <c r="C312" s="12">
        <v>2030</v>
      </c>
      <c r="D312" s="13">
        <v>76.42</v>
      </c>
      <c r="E312" s="13">
        <v>25</v>
      </c>
      <c r="F312" s="14">
        <v>1000000</v>
      </c>
      <c r="G312" s="12" t="s">
        <v>51</v>
      </c>
      <c r="H312" s="13">
        <v>105.5</v>
      </c>
      <c r="I312" s="13">
        <v>1</v>
      </c>
      <c r="J312" s="14">
        <f t="shared" si="36"/>
        <v>5425</v>
      </c>
      <c r="K312" t="str">
        <f t="shared" si="37"/>
        <v>Biomethane from Landfill Gas or Wastewater Treatment (NMRCNG003) - Heavy-Duty Compression-Ignition / Off-Road Application|2030</v>
      </c>
    </row>
    <row r="313" spans="1:11" x14ac:dyDescent="0.25">
      <c r="A313" t="s">
        <v>62</v>
      </c>
      <c r="B313" s="12"/>
      <c r="C313" s="12">
        <v>2031</v>
      </c>
      <c r="D313" s="13">
        <v>75.47</v>
      </c>
      <c r="E313" s="13">
        <v>25</v>
      </c>
      <c r="F313" s="14">
        <v>1000000</v>
      </c>
      <c r="G313" s="12" t="s">
        <v>51</v>
      </c>
      <c r="H313" s="13">
        <v>105.5</v>
      </c>
      <c r="I313" s="13">
        <v>1</v>
      </c>
      <c r="J313" s="14">
        <f t="shared" si="36"/>
        <v>5325</v>
      </c>
      <c r="K313" t="str">
        <f t="shared" si="37"/>
        <v>Biomethane from Landfill Gas or Wastewater Treatment (NMRCNG003) - Heavy-Duty Compression-Ignition / Off-Road Application|2031</v>
      </c>
    </row>
    <row r="314" spans="1:11" x14ac:dyDescent="0.25">
      <c r="A314" t="s">
        <v>62</v>
      </c>
      <c r="B314" s="12"/>
      <c r="C314" s="12">
        <v>2032</v>
      </c>
      <c r="D314" s="13">
        <v>74.510000000000005</v>
      </c>
      <c r="E314" s="13">
        <v>25</v>
      </c>
      <c r="F314" s="14">
        <v>1000000</v>
      </c>
      <c r="G314" s="12" t="s">
        <v>51</v>
      </c>
      <c r="H314" s="13">
        <v>105.5</v>
      </c>
      <c r="I314" s="13">
        <v>1</v>
      </c>
      <c r="J314" s="14">
        <f t="shared" si="36"/>
        <v>5223</v>
      </c>
      <c r="K314" t="str">
        <f t="shared" si="37"/>
        <v>Biomethane from Landfill Gas or Wastewater Treatment (NMRCNG003) - Heavy-Duty Compression-Ignition / Off-Road Application|2032</v>
      </c>
    </row>
    <row r="315" spans="1:11" x14ac:dyDescent="0.25">
      <c r="A315" t="s">
        <v>62</v>
      </c>
      <c r="B315" s="12"/>
      <c r="C315" s="12">
        <v>2033</v>
      </c>
      <c r="D315" s="13">
        <v>73.56</v>
      </c>
      <c r="E315" s="13">
        <v>25</v>
      </c>
      <c r="F315" s="14">
        <v>1000000</v>
      </c>
      <c r="G315" s="12" t="s">
        <v>51</v>
      </c>
      <c r="H315" s="13">
        <v>105.5</v>
      </c>
      <c r="I315" s="13">
        <v>1</v>
      </c>
      <c r="J315" s="14">
        <f t="shared" si="36"/>
        <v>5123</v>
      </c>
      <c r="K315" t="str">
        <f t="shared" si="37"/>
        <v>Biomethane from Landfill Gas or Wastewater Treatment (NMRCNG003) - Heavy-Duty Compression-Ignition / Off-Road Application|2033</v>
      </c>
    </row>
    <row r="316" spans="1:11" x14ac:dyDescent="0.25">
      <c r="A316" t="s">
        <v>62</v>
      </c>
      <c r="B316" s="12"/>
      <c r="C316" s="12">
        <v>2034</v>
      </c>
      <c r="D316" s="13">
        <v>72.599999999999994</v>
      </c>
      <c r="E316" s="13">
        <v>25</v>
      </c>
      <c r="F316" s="14">
        <v>1000000</v>
      </c>
      <c r="G316" s="12" t="s">
        <v>51</v>
      </c>
      <c r="H316" s="13">
        <v>105.5</v>
      </c>
      <c r="I316" s="13">
        <v>1</v>
      </c>
      <c r="J316" s="14">
        <f t="shared" si="36"/>
        <v>5022</v>
      </c>
      <c r="K316" t="str">
        <f t="shared" si="37"/>
        <v>Biomethane from Landfill Gas or Wastewater Treatment (NMRCNG003) - Heavy-Duty Compression-Ignition / Off-Road Application|2034</v>
      </c>
    </row>
    <row r="317" spans="1:11" x14ac:dyDescent="0.25">
      <c r="A317" t="s">
        <v>62</v>
      </c>
      <c r="B317" s="12"/>
      <c r="C317" s="12">
        <v>2035</v>
      </c>
      <c r="D317" s="13">
        <v>71.650000000000006</v>
      </c>
      <c r="E317" s="13">
        <v>25</v>
      </c>
      <c r="F317" s="14">
        <v>1000000</v>
      </c>
      <c r="G317" s="12" t="s">
        <v>51</v>
      </c>
      <c r="H317" s="13">
        <v>105.5</v>
      </c>
      <c r="I317" s="13">
        <v>1</v>
      </c>
      <c r="J317" s="14">
        <f t="shared" si="36"/>
        <v>4922</v>
      </c>
      <c r="K317" t="str">
        <f t="shared" si="37"/>
        <v>Biomethane from Landfill Gas or Wastewater Treatment (NMRCNG003) - Heavy-Duty Compression-Ignition / Off-Road Application|2035</v>
      </c>
    </row>
    <row r="318" spans="1:11" x14ac:dyDescent="0.25">
      <c r="A318" t="s">
        <v>62</v>
      </c>
      <c r="B318" s="12"/>
      <c r="C318" s="12">
        <v>2036</v>
      </c>
      <c r="D318" s="13">
        <v>70.69</v>
      </c>
      <c r="E318" s="13">
        <v>25</v>
      </c>
      <c r="F318" s="14">
        <v>1000000</v>
      </c>
      <c r="G318" s="12" t="s">
        <v>51</v>
      </c>
      <c r="H318" s="13">
        <v>105.5</v>
      </c>
      <c r="I318" s="13">
        <v>1</v>
      </c>
      <c r="J318" s="14">
        <f t="shared" si="36"/>
        <v>4820</v>
      </c>
      <c r="K318" t="str">
        <f t="shared" si="37"/>
        <v>Biomethane from Landfill Gas or Wastewater Treatment (NMRCNG003) - Heavy-Duty Compression-Ignition / Off-Road Application|2036</v>
      </c>
    </row>
    <row r="319" spans="1:11" x14ac:dyDescent="0.25">
      <c r="A319" t="s">
        <v>62</v>
      </c>
      <c r="B319" s="12"/>
      <c r="C319" s="12">
        <v>2037</v>
      </c>
      <c r="D319" s="13">
        <v>69.739999999999995</v>
      </c>
      <c r="E319" s="13">
        <v>25</v>
      </c>
      <c r="F319" s="14">
        <v>1000000</v>
      </c>
      <c r="G319" s="12" t="s">
        <v>51</v>
      </c>
      <c r="H319" s="13">
        <v>105.5</v>
      </c>
      <c r="I319" s="13">
        <v>1</v>
      </c>
      <c r="J319" s="14">
        <f t="shared" si="36"/>
        <v>4720</v>
      </c>
      <c r="K319" t="str">
        <f t="shared" si="37"/>
        <v>Biomethane from Landfill Gas or Wastewater Treatment (NMRCNG003) - Heavy-Duty Compression-Ignition / Off-Road Application|2037</v>
      </c>
    </row>
    <row r="320" spans="1:11" x14ac:dyDescent="0.25">
      <c r="A320" t="s">
        <v>62</v>
      </c>
      <c r="B320" s="12"/>
      <c r="C320" s="12">
        <v>2038</v>
      </c>
      <c r="D320" s="13">
        <v>68.78</v>
      </c>
      <c r="E320" s="13">
        <v>25</v>
      </c>
      <c r="F320" s="14">
        <v>1000000</v>
      </c>
      <c r="G320" s="12" t="s">
        <v>51</v>
      </c>
      <c r="H320" s="13">
        <v>105.5</v>
      </c>
      <c r="I320" s="13">
        <v>1</v>
      </c>
      <c r="J320" s="14">
        <f t="shared" si="36"/>
        <v>4619</v>
      </c>
      <c r="K320" t="str">
        <f t="shared" si="37"/>
        <v>Biomethane from Landfill Gas or Wastewater Treatment (NMRCNG003) - Heavy-Duty Compression-Ignition / Off-Road Application|2038</v>
      </c>
    </row>
    <row r="321" spans="1:11" x14ac:dyDescent="0.25">
      <c r="A321" t="s">
        <v>62</v>
      </c>
      <c r="B321" s="12"/>
      <c r="C321" s="12">
        <v>2039</v>
      </c>
      <c r="D321" s="13">
        <v>67.83</v>
      </c>
      <c r="E321" s="13">
        <v>25</v>
      </c>
      <c r="F321" s="14">
        <v>1000000</v>
      </c>
      <c r="G321" s="12" t="s">
        <v>51</v>
      </c>
      <c r="H321" s="13">
        <v>105.5</v>
      </c>
      <c r="I321" s="13">
        <v>1</v>
      </c>
      <c r="J321" s="14">
        <f t="shared" si="36"/>
        <v>4519</v>
      </c>
      <c r="K321" t="str">
        <f t="shared" si="37"/>
        <v>Biomethane from Landfill Gas or Wastewater Treatment (NMRCNG003) - Heavy-Duty Compression-Ignition / Off-Road Application|2039</v>
      </c>
    </row>
    <row r="322" spans="1:11" ht="25.5" x14ac:dyDescent="0.25">
      <c r="A322" t="s">
        <v>62</v>
      </c>
      <c r="B322" s="12"/>
      <c r="C322" s="12" t="s">
        <v>28</v>
      </c>
      <c r="D322" s="13">
        <v>66.87</v>
      </c>
      <c r="E322" s="13">
        <v>25</v>
      </c>
      <c r="F322" s="14">
        <v>1000000</v>
      </c>
      <c r="G322" s="12" t="s">
        <v>51</v>
      </c>
      <c r="H322" s="13">
        <v>105.5</v>
      </c>
      <c r="I322" s="13">
        <v>1</v>
      </c>
      <c r="J322" s="14">
        <f t="shared" si="36"/>
        <v>4417</v>
      </c>
      <c r="K322" t="str">
        <f t="shared" si="37"/>
        <v>Biomethane from Landfill Gas or Wastewater Treatment (NMRCNG003) - Heavy-Duty Compression-Ignition / Off-Road Application|2040 and subsequent years</v>
      </c>
    </row>
    <row r="323" spans="1:11" x14ac:dyDescent="0.25">
      <c r="B323" s="42" t="s">
        <v>52</v>
      </c>
      <c r="C323" s="43"/>
      <c r="D323" s="43"/>
      <c r="E323" s="43"/>
      <c r="F323" s="43"/>
      <c r="G323" s="43"/>
      <c r="H323" s="43"/>
      <c r="I323" s="43"/>
      <c r="J323" s="44"/>
    </row>
    <row r="324" spans="1:11" x14ac:dyDescent="0.25">
      <c r="D324" s="7"/>
      <c r="E324" s="7"/>
      <c r="F324" s="8"/>
      <c r="H324" s="7"/>
      <c r="I324" s="7"/>
      <c r="J324" s="8"/>
    </row>
    <row r="325" spans="1:11" ht="25.5" x14ac:dyDescent="0.25">
      <c r="A325" t="s">
        <v>63</v>
      </c>
      <c r="B325" s="18" t="s">
        <v>63</v>
      </c>
      <c r="C325" s="18">
        <v>2026</v>
      </c>
      <c r="D325" s="19">
        <v>93.81</v>
      </c>
      <c r="E325" s="19">
        <v>25</v>
      </c>
      <c r="F325" s="20">
        <v>1000000</v>
      </c>
      <c r="G325" s="18" t="s">
        <v>51</v>
      </c>
      <c r="H325" s="19">
        <v>105.5</v>
      </c>
      <c r="I325" s="19">
        <v>0.9</v>
      </c>
      <c r="J325" s="20">
        <f t="shared" ref="J325:J339" si="38">ROUND(((D325-(E325/I325))*F325*H325*I325)/1000000,0)</f>
        <v>6270</v>
      </c>
      <c r="K325" t="str">
        <f t="shared" ref="K325:K339" si="39">A325&amp;"|"&amp;C325</f>
        <v>Biomethane from Landfill Gas or Wastewater Treatment (NMRCNG003) - Heavy-Duty Spark-Ignition / Off-Road Application|2026</v>
      </c>
    </row>
    <row r="326" spans="1:11" x14ac:dyDescent="0.25">
      <c r="A326" t="s">
        <v>63</v>
      </c>
      <c r="B326" s="12"/>
      <c r="C326" s="12">
        <v>2027</v>
      </c>
      <c r="D326" s="13">
        <v>92.38</v>
      </c>
      <c r="E326" s="13">
        <v>25</v>
      </c>
      <c r="F326" s="14">
        <v>1000000</v>
      </c>
      <c r="G326" s="12" t="s">
        <v>51</v>
      </c>
      <c r="H326" s="13">
        <v>105.5</v>
      </c>
      <c r="I326" s="13">
        <v>0.9</v>
      </c>
      <c r="J326" s="14">
        <f t="shared" si="38"/>
        <v>6134</v>
      </c>
      <c r="K326" t="str">
        <f t="shared" si="39"/>
        <v>Biomethane from Landfill Gas or Wastewater Treatment (NMRCNG003) - Heavy-Duty Spark-Ignition / Off-Road Application|2027</v>
      </c>
    </row>
    <row r="327" spans="1:11" x14ac:dyDescent="0.25">
      <c r="A327" t="s">
        <v>63</v>
      </c>
      <c r="B327" s="12"/>
      <c r="C327" s="12">
        <v>2028</v>
      </c>
      <c r="D327" s="13">
        <v>89.8</v>
      </c>
      <c r="E327" s="13">
        <v>25</v>
      </c>
      <c r="F327" s="14">
        <v>1000000</v>
      </c>
      <c r="G327" s="12" t="s">
        <v>51</v>
      </c>
      <c r="H327" s="13">
        <v>105.5</v>
      </c>
      <c r="I327" s="13">
        <v>0.9</v>
      </c>
      <c r="J327" s="14">
        <f t="shared" si="38"/>
        <v>5889</v>
      </c>
      <c r="K327" t="str">
        <f t="shared" si="39"/>
        <v>Biomethane from Landfill Gas or Wastewater Treatment (NMRCNG003) - Heavy-Duty Spark-Ignition / Off-Road Application|2028</v>
      </c>
    </row>
    <row r="328" spans="1:11" x14ac:dyDescent="0.25">
      <c r="A328" t="s">
        <v>63</v>
      </c>
      <c r="B328" s="12"/>
      <c r="C328" s="12">
        <v>2029</v>
      </c>
      <c r="D328" s="13">
        <v>85.02</v>
      </c>
      <c r="E328" s="13">
        <v>25</v>
      </c>
      <c r="F328" s="14">
        <v>1000000</v>
      </c>
      <c r="G328" s="12" t="s">
        <v>51</v>
      </c>
      <c r="H328" s="13">
        <v>105.5</v>
      </c>
      <c r="I328" s="13">
        <v>0.9</v>
      </c>
      <c r="J328" s="14">
        <f t="shared" si="38"/>
        <v>5435</v>
      </c>
      <c r="K328" t="str">
        <f t="shared" si="39"/>
        <v>Biomethane from Landfill Gas or Wastewater Treatment (NMRCNG003) - Heavy-Duty Spark-Ignition / Off-Road Application|2029</v>
      </c>
    </row>
    <row r="329" spans="1:11" x14ac:dyDescent="0.25">
      <c r="A329" t="s">
        <v>63</v>
      </c>
      <c r="B329" s="12"/>
      <c r="C329" s="12">
        <v>2030</v>
      </c>
      <c r="D329" s="13">
        <v>76.42</v>
      </c>
      <c r="E329" s="13">
        <v>25</v>
      </c>
      <c r="F329" s="14">
        <v>1000000</v>
      </c>
      <c r="G329" s="12" t="s">
        <v>51</v>
      </c>
      <c r="H329" s="13">
        <v>105.5</v>
      </c>
      <c r="I329" s="13">
        <v>0.9</v>
      </c>
      <c r="J329" s="14">
        <f t="shared" si="38"/>
        <v>4619</v>
      </c>
      <c r="K329" t="str">
        <f t="shared" si="39"/>
        <v>Biomethane from Landfill Gas or Wastewater Treatment (NMRCNG003) - Heavy-Duty Spark-Ignition / Off-Road Application|2030</v>
      </c>
    </row>
    <row r="330" spans="1:11" x14ac:dyDescent="0.25">
      <c r="A330" t="s">
        <v>63</v>
      </c>
      <c r="B330" s="12"/>
      <c r="C330" s="12">
        <v>2031</v>
      </c>
      <c r="D330" s="13">
        <v>75.47</v>
      </c>
      <c r="E330" s="13">
        <v>25</v>
      </c>
      <c r="F330" s="14">
        <v>1000000</v>
      </c>
      <c r="G330" s="12" t="s">
        <v>51</v>
      </c>
      <c r="H330" s="13">
        <v>105.5</v>
      </c>
      <c r="I330" s="13">
        <v>0.9</v>
      </c>
      <c r="J330" s="14">
        <f t="shared" si="38"/>
        <v>4528</v>
      </c>
      <c r="K330" t="str">
        <f t="shared" si="39"/>
        <v>Biomethane from Landfill Gas or Wastewater Treatment (NMRCNG003) - Heavy-Duty Spark-Ignition / Off-Road Application|2031</v>
      </c>
    </row>
    <row r="331" spans="1:11" x14ac:dyDescent="0.25">
      <c r="A331" t="s">
        <v>63</v>
      </c>
      <c r="B331" s="12"/>
      <c r="C331" s="12">
        <v>2032</v>
      </c>
      <c r="D331" s="13">
        <v>74.510000000000005</v>
      </c>
      <c r="E331" s="13">
        <v>25</v>
      </c>
      <c r="F331" s="14">
        <v>1000000</v>
      </c>
      <c r="G331" s="12" t="s">
        <v>51</v>
      </c>
      <c r="H331" s="13">
        <v>105.5</v>
      </c>
      <c r="I331" s="13">
        <v>0.9</v>
      </c>
      <c r="J331" s="14">
        <f t="shared" si="38"/>
        <v>4437</v>
      </c>
      <c r="K331" t="str">
        <f t="shared" si="39"/>
        <v>Biomethane from Landfill Gas or Wastewater Treatment (NMRCNG003) - Heavy-Duty Spark-Ignition / Off-Road Application|2032</v>
      </c>
    </row>
    <row r="332" spans="1:11" x14ac:dyDescent="0.25">
      <c r="A332" t="s">
        <v>63</v>
      </c>
      <c r="B332" s="12"/>
      <c r="C332" s="12">
        <v>2033</v>
      </c>
      <c r="D332" s="13">
        <v>73.56</v>
      </c>
      <c r="E332" s="13">
        <v>25</v>
      </c>
      <c r="F332" s="14">
        <v>1000000</v>
      </c>
      <c r="G332" s="12" t="s">
        <v>51</v>
      </c>
      <c r="H332" s="13">
        <v>105.5</v>
      </c>
      <c r="I332" s="13">
        <v>0.9</v>
      </c>
      <c r="J332" s="14">
        <f t="shared" si="38"/>
        <v>4347</v>
      </c>
      <c r="K332" t="str">
        <f t="shared" si="39"/>
        <v>Biomethane from Landfill Gas or Wastewater Treatment (NMRCNG003) - Heavy-Duty Spark-Ignition / Off-Road Application|2033</v>
      </c>
    </row>
    <row r="333" spans="1:11" x14ac:dyDescent="0.25">
      <c r="A333" t="s">
        <v>63</v>
      </c>
      <c r="B333" s="12"/>
      <c r="C333" s="12">
        <v>2034</v>
      </c>
      <c r="D333" s="13">
        <v>72.599999999999994</v>
      </c>
      <c r="E333" s="13">
        <v>25</v>
      </c>
      <c r="F333" s="14">
        <v>1000000</v>
      </c>
      <c r="G333" s="12" t="s">
        <v>51</v>
      </c>
      <c r="H333" s="13">
        <v>105.5</v>
      </c>
      <c r="I333" s="13">
        <v>0.9</v>
      </c>
      <c r="J333" s="14">
        <f t="shared" si="38"/>
        <v>4256</v>
      </c>
      <c r="K333" t="str">
        <f t="shared" si="39"/>
        <v>Biomethane from Landfill Gas or Wastewater Treatment (NMRCNG003) - Heavy-Duty Spark-Ignition / Off-Road Application|2034</v>
      </c>
    </row>
    <row r="334" spans="1:11" x14ac:dyDescent="0.25">
      <c r="A334" t="s">
        <v>63</v>
      </c>
      <c r="B334" s="12"/>
      <c r="C334" s="12">
        <v>2035</v>
      </c>
      <c r="D334" s="13">
        <v>71.650000000000006</v>
      </c>
      <c r="E334" s="13">
        <v>25</v>
      </c>
      <c r="F334" s="14">
        <v>1000000</v>
      </c>
      <c r="G334" s="12" t="s">
        <v>51</v>
      </c>
      <c r="H334" s="13">
        <v>105.5</v>
      </c>
      <c r="I334" s="13">
        <v>0.9</v>
      </c>
      <c r="J334" s="14">
        <f t="shared" si="38"/>
        <v>4166</v>
      </c>
      <c r="K334" t="str">
        <f t="shared" si="39"/>
        <v>Biomethane from Landfill Gas or Wastewater Treatment (NMRCNG003) - Heavy-Duty Spark-Ignition / Off-Road Application|2035</v>
      </c>
    </row>
    <row r="335" spans="1:11" x14ac:dyDescent="0.25">
      <c r="A335" t="s">
        <v>63</v>
      </c>
      <c r="B335" s="12"/>
      <c r="C335" s="12">
        <v>2036</v>
      </c>
      <c r="D335" s="13">
        <v>70.69</v>
      </c>
      <c r="E335" s="13">
        <v>25</v>
      </c>
      <c r="F335" s="14">
        <v>1000000</v>
      </c>
      <c r="G335" s="12" t="s">
        <v>51</v>
      </c>
      <c r="H335" s="13">
        <v>105.5</v>
      </c>
      <c r="I335" s="13">
        <v>0.9</v>
      </c>
      <c r="J335" s="14">
        <f t="shared" si="38"/>
        <v>4075</v>
      </c>
      <c r="K335" t="str">
        <f t="shared" si="39"/>
        <v>Biomethane from Landfill Gas or Wastewater Treatment (NMRCNG003) - Heavy-Duty Spark-Ignition / Off-Road Application|2036</v>
      </c>
    </row>
    <row r="336" spans="1:11" x14ac:dyDescent="0.25">
      <c r="A336" t="s">
        <v>63</v>
      </c>
      <c r="B336" s="12"/>
      <c r="C336" s="12">
        <v>2037</v>
      </c>
      <c r="D336" s="13">
        <v>69.739999999999995</v>
      </c>
      <c r="E336" s="13">
        <v>25</v>
      </c>
      <c r="F336" s="14">
        <v>1000000</v>
      </c>
      <c r="G336" s="12" t="s">
        <v>51</v>
      </c>
      <c r="H336" s="13">
        <v>105.5</v>
      </c>
      <c r="I336" s="13">
        <v>0.9</v>
      </c>
      <c r="J336" s="14">
        <f t="shared" si="38"/>
        <v>3984</v>
      </c>
      <c r="K336" t="str">
        <f t="shared" si="39"/>
        <v>Biomethane from Landfill Gas or Wastewater Treatment (NMRCNG003) - Heavy-Duty Spark-Ignition / Off-Road Application|2037</v>
      </c>
    </row>
    <row r="337" spans="1:11" x14ac:dyDescent="0.25">
      <c r="A337" t="s">
        <v>63</v>
      </c>
      <c r="B337" s="12"/>
      <c r="C337" s="12">
        <v>2038</v>
      </c>
      <c r="D337" s="13">
        <v>68.78</v>
      </c>
      <c r="E337" s="13">
        <v>25</v>
      </c>
      <c r="F337" s="14">
        <v>1000000</v>
      </c>
      <c r="G337" s="12" t="s">
        <v>51</v>
      </c>
      <c r="H337" s="13">
        <v>105.5</v>
      </c>
      <c r="I337" s="13">
        <v>0.9</v>
      </c>
      <c r="J337" s="14">
        <f t="shared" si="38"/>
        <v>3893</v>
      </c>
      <c r="K337" t="str">
        <f t="shared" si="39"/>
        <v>Biomethane from Landfill Gas or Wastewater Treatment (NMRCNG003) - Heavy-Duty Spark-Ignition / Off-Road Application|2038</v>
      </c>
    </row>
    <row r="338" spans="1:11" x14ac:dyDescent="0.25">
      <c r="A338" t="s">
        <v>63</v>
      </c>
      <c r="B338" s="12"/>
      <c r="C338" s="12">
        <v>2039</v>
      </c>
      <c r="D338" s="13">
        <v>67.83</v>
      </c>
      <c r="E338" s="13">
        <v>25</v>
      </c>
      <c r="F338" s="14">
        <v>1000000</v>
      </c>
      <c r="G338" s="12" t="s">
        <v>51</v>
      </c>
      <c r="H338" s="13">
        <v>105.5</v>
      </c>
      <c r="I338" s="13">
        <v>0.9</v>
      </c>
      <c r="J338" s="14">
        <f t="shared" si="38"/>
        <v>3803</v>
      </c>
      <c r="K338" t="str">
        <f t="shared" si="39"/>
        <v>Biomethane from Landfill Gas or Wastewater Treatment (NMRCNG003) - Heavy-Duty Spark-Ignition / Off-Road Application|2039</v>
      </c>
    </row>
    <row r="339" spans="1:11" ht="25.5" x14ac:dyDescent="0.25">
      <c r="A339" t="s">
        <v>63</v>
      </c>
      <c r="B339" s="12"/>
      <c r="C339" s="12" t="s">
        <v>28</v>
      </c>
      <c r="D339" s="13">
        <v>66.87</v>
      </c>
      <c r="E339" s="13">
        <v>25</v>
      </c>
      <c r="F339" s="14">
        <v>1000000</v>
      </c>
      <c r="G339" s="12" t="s">
        <v>51</v>
      </c>
      <c r="H339" s="13">
        <v>105.5</v>
      </c>
      <c r="I339" s="13">
        <v>0.9</v>
      </c>
      <c r="J339" s="14">
        <f t="shared" si="38"/>
        <v>3712</v>
      </c>
      <c r="K339" t="str">
        <f t="shared" si="39"/>
        <v>Biomethane from Landfill Gas or Wastewater Treatment (NMRCNG003) - Heavy-Duty Spark-Ignition / Off-Road Application|2040 and subsequent years</v>
      </c>
    </row>
    <row r="340" spans="1:11" x14ac:dyDescent="0.25">
      <c r="B340" s="42" t="s">
        <v>52</v>
      </c>
      <c r="C340" s="43"/>
      <c r="D340" s="43"/>
      <c r="E340" s="43"/>
      <c r="F340" s="43"/>
      <c r="G340" s="43"/>
      <c r="H340" s="43"/>
      <c r="I340" s="43"/>
      <c r="J340" s="44"/>
    </row>
    <row r="341" spans="1:11" x14ac:dyDescent="0.25">
      <c r="D341" s="7"/>
      <c r="E341" s="7"/>
      <c r="F341" s="8"/>
      <c r="H341" s="7"/>
      <c r="I341" s="7"/>
      <c r="J341" s="8"/>
    </row>
    <row r="342" spans="1:11" x14ac:dyDescent="0.25">
      <c r="B342" s="45" t="s">
        <v>64</v>
      </c>
      <c r="C342" s="40"/>
      <c r="D342" s="40"/>
      <c r="E342" s="40"/>
      <c r="F342" s="40"/>
      <c r="G342" s="40"/>
      <c r="H342" s="40"/>
      <c r="I342" s="40"/>
      <c r="J342" s="40"/>
    </row>
    <row r="343" spans="1:11" ht="25.5" x14ac:dyDescent="0.25">
      <c r="A343" t="s">
        <v>65</v>
      </c>
      <c r="B343" s="21" t="s">
        <v>65</v>
      </c>
      <c r="C343" s="21">
        <v>2026</v>
      </c>
      <c r="D343" s="22">
        <v>93.81</v>
      </c>
      <c r="E343" s="22">
        <v>87.1</v>
      </c>
      <c r="F343" s="23">
        <v>1000000</v>
      </c>
      <c r="G343" s="21" t="s">
        <v>27</v>
      </c>
      <c r="H343" s="22">
        <v>78.83</v>
      </c>
      <c r="I343" s="22">
        <v>1</v>
      </c>
      <c r="J343" s="23">
        <f t="shared" ref="J343:J357" si="40">ROUND(((D343-(E343/I343))*F343*H343*I343)/1000000,0)</f>
        <v>529</v>
      </c>
      <c r="K343" t="str">
        <f t="shared" ref="K343:K357" si="41">A343&amp;"|"&amp;C343</f>
        <v>North American Fossil LNG (NMLNG001) - Heavy-Duty Compression-Ignition / Off-Road Application|2026</v>
      </c>
    </row>
    <row r="344" spans="1:11" x14ac:dyDescent="0.25">
      <c r="A344" t="s">
        <v>65</v>
      </c>
      <c r="B344" s="12"/>
      <c r="C344" s="12">
        <v>2027</v>
      </c>
      <c r="D344" s="13">
        <v>92.38</v>
      </c>
      <c r="E344" s="13">
        <v>87.1</v>
      </c>
      <c r="F344" s="14">
        <v>1000000</v>
      </c>
      <c r="G344" s="12" t="s">
        <v>27</v>
      </c>
      <c r="H344" s="13">
        <v>78.83</v>
      </c>
      <c r="I344" s="13">
        <v>1</v>
      </c>
      <c r="J344" s="14">
        <f t="shared" si="40"/>
        <v>416</v>
      </c>
      <c r="K344" t="str">
        <f t="shared" si="41"/>
        <v>North American Fossil LNG (NMLNG001) - Heavy-Duty Compression-Ignition / Off-Road Application|2027</v>
      </c>
    </row>
    <row r="345" spans="1:11" x14ac:dyDescent="0.25">
      <c r="A345" t="s">
        <v>65</v>
      </c>
      <c r="B345" s="12"/>
      <c r="C345" s="12">
        <v>2028</v>
      </c>
      <c r="D345" s="13">
        <v>89.8</v>
      </c>
      <c r="E345" s="13">
        <v>87.1</v>
      </c>
      <c r="F345" s="14">
        <v>1000000</v>
      </c>
      <c r="G345" s="12" t="s">
        <v>27</v>
      </c>
      <c r="H345" s="13">
        <v>78.83</v>
      </c>
      <c r="I345" s="13">
        <v>1</v>
      </c>
      <c r="J345" s="14">
        <f t="shared" si="40"/>
        <v>213</v>
      </c>
      <c r="K345" t="str">
        <f t="shared" si="41"/>
        <v>North American Fossil LNG (NMLNG001) - Heavy-Duty Compression-Ignition / Off-Road Application|2028</v>
      </c>
    </row>
    <row r="346" spans="1:11" x14ac:dyDescent="0.25">
      <c r="A346" t="s">
        <v>65</v>
      </c>
      <c r="B346" s="12"/>
      <c r="C346" s="12">
        <v>2029</v>
      </c>
      <c r="D346" s="13">
        <v>85.02</v>
      </c>
      <c r="E346" s="13">
        <v>87.1</v>
      </c>
      <c r="F346" s="14">
        <v>1000000</v>
      </c>
      <c r="G346" s="12" t="s">
        <v>27</v>
      </c>
      <c r="H346" s="13">
        <v>78.83</v>
      </c>
      <c r="I346" s="13">
        <v>1</v>
      </c>
      <c r="J346" s="14">
        <f t="shared" si="40"/>
        <v>-164</v>
      </c>
      <c r="K346" t="str">
        <f t="shared" si="41"/>
        <v>North American Fossil LNG (NMLNG001) - Heavy-Duty Compression-Ignition / Off-Road Application|2029</v>
      </c>
    </row>
    <row r="347" spans="1:11" x14ac:dyDescent="0.25">
      <c r="A347" t="s">
        <v>65</v>
      </c>
      <c r="B347" s="12"/>
      <c r="C347" s="12">
        <v>2030</v>
      </c>
      <c r="D347" s="13">
        <v>76.42</v>
      </c>
      <c r="E347" s="13">
        <v>87.1</v>
      </c>
      <c r="F347" s="14">
        <v>1000000</v>
      </c>
      <c r="G347" s="12" t="s">
        <v>27</v>
      </c>
      <c r="H347" s="13">
        <v>78.83</v>
      </c>
      <c r="I347" s="13">
        <v>1</v>
      </c>
      <c r="J347" s="14">
        <f t="shared" si="40"/>
        <v>-842</v>
      </c>
      <c r="K347" t="str">
        <f t="shared" si="41"/>
        <v>North American Fossil LNG (NMLNG001) - Heavy-Duty Compression-Ignition / Off-Road Application|2030</v>
      </c>
    </row>
    <row r="348" spans="1:11" x14ac:dyDescent="0.25">
      <c r="A348" t="s">
        <v>65</v>
      </c>
      <c r="B348" s="12"/>
      <c r="C348" s="12">
        <v>2031</v>
      </c>
      <c r="D348" s="13">
        <v>75.47</v>
      </c>
      <c r="E348" s="13">
        <v>87.1</v>
      </c>
      <c r="F348" s="14">
        <v>1000000</v>
      </c>
      <c r="G348" s="12" t="s">
        <v>27</v>
      </c>
      <c r="H348" s="13">
        <v>78.83</v>
      </c>
      <c r="I348" s="13">
        <v>1</v>
      </c>
      <c r="J348" s="14">
        <f t="shared" si="40"/>
        <v>-917</v>
      </c>
      <c r="K348" t="str">
        <f t="shared" si="41"/>
        <v>North American Fossil LNG (NMLNG001) - Heavy-Duty Compression-Ignition / Off-Road Application|2031</v>
      </c>
    </row>
    <row r="349" spans="1:11" x14ac:dyDescent="0.25">
      <c r="A349" t="s">
        <v>65</v>
      </c>
      <c r="B349" s="12"/>
      <c r="C349" s="12">
        <v>2032</v>
      </c>
      <c r="D349" s="13">
        <v>74.510000000000005</v>
      </c>
      <c r="E349" s="13">
        <v>87.1</v>
      </c>
      <c r="F349" s="14">
        <v>1000000</v>
      </c>
      <c r="G349" s="12" t="s">
        <v>27</v>
      </c>
      <c r="H349" s="13">
        <v>78.83</v>
      </c>
      <c r="I349" s="13">
        <v>1</v>
      </c>
      <c r="J349" s="14">
        <f t="shared" si="40"/>
        <v>-992</v>
      </c>
      <c r="K349" t="str">
        <f t="shared" si="41"/>
        <v>North American Fossil LNG (NMLNG001) - Heavy-Duty Compression-Ignition / Off-Road Application|2032</v>
      </c>
    </row>
    <row r="350" spans="1:11" x14ac:dyDescent="0.25">
      <c r="A350" t="s">
        <v>65</v>
      </c>
      <c r="B350" s="12"/>
      <c r="C350" s="12">
        <v>2033</v>
      </c>
      <c r="D350" s="13">
        <v>73.56</v>
      </c>
      <c r="E350" s="13">
        <v>87.1</v>
      </c>
      <c r="F350" s="14">
        <v>1000000</v>
      </c>
      <c r="G350" s="12" t="s">
        <v>27</v>
      </c>
      <c r="H350" s="13">
        <v>78.83</v>
      </c>
      <c r="I350" s="13">
        <v>1</v>
      </c>
      <c r="J350" s="14">
        <f t="shared" si="40"/>
        <v>-1067</v>
      </c>
      <c r="K350" t="str">
        <f t="shared" si="41"/>
        <v>North American Fossil LNG (NMLNG001) - Heavy-Duty Compression-Ignition / Off-Road Application|2033</v>
      </c>
    </row>
    <row r="351" spans="1:11" x14ac:dyDescent="0.25">
      <c r="A351" t="s">
        <v>65</v>
      </c>
      <c r="B351" s="12"/>
      <c r="C351" s="12">
        <v>2034</v>
      </c>
      <c r="D351" s="13">
        <v>72.599999999999994</v>
      </c>
      <c r="E351" s="13">
        <v>87.1</v>
      </c>
      <c r="F351" s="14">
        <v>1000000</v>
      </c>
      <c r="G351" s="12" t="s">
        <v>27</v>
      </c>
      <c r="H351" s="13">
        <v>78.83</v>
      </c>
      <c r="I351" s="13">
        <v>1</v>
      </c>
      <c r="J351" s="14">
        <f t="shared" si="40"/>
        <v>-1143</v>
      </c>
      <c r="K351" t="str">
        <f t="shared" si="41"/>
        <v>North American Fossil LNG (NMLNG001) - Heavy-Duty Compression-Ignition / Off-Road Application|2034</v>
      </c>
    </row>
    <row r="352" spans="1:11" x14ac:dyDescent="0.25">
      <c r="A352" t="s">
        <v>65</v>
      </c>
      <c r="B352" s="12"/>
      <c r="C352" s="12">
        <v>2035</v>
      </c>
      <c r="D352" s="13">
        <v>71.650000000000006</v>
      </c>
      <c r="E352" s="13">
        <v>87.1</v>
      </c>
      <c r="F352" s="14">
        <v>1000000</v>
      </c>
      <c r="G352" s="12" t="s">
        <v>27</v>
      </c>
      <c r="H352" s="13">
        <v>78.83</v>
      </c>
      <c r="I352" s="13">
        <v>1</v>
      </c>
      <c r="J352" s="14">
        <f t="shared" si="40"/>
        <v>-1218</v>
      </c>
      <c r="K352" t="str">
        <f t="shared" si="41"/>
        <v>North American Fossil LNG (NMLNG001) - Heavy-Duty Compression-Ignition / Off-Road Application|2035</v>
      </c>
    </row>
    <row r="353" spans="1:11" x14ac:dyDescent="0.25">
      <c r="A353" t="s">
        <v>65</v>
      </c>
      <c r="B353" s="12"/>
      <c r="C353" s="12">
        <v>2036</v>
      </c>
      <c r="D353" s="13">
        <v>70.69</v>
      </c>
      <c r="E353" s="13">
        <v>87.1</v>
      </c>
      <c r="F353" s="14">
        <v>1000000</v>
      </c>
      <c r="G353" s="12" t="s">
        <v>27</v>
      </c>
      <c r="H353" s="13">
        <v>78.83</v>
      </c>
      <c r="I353" s="13">
        <v>1</v>
      </c>
      <c r="J353" s="14">
        <f t="shared" si="40"/>
        <v>-1294</v>
      </c>
      <c r="K353" t="str">
        <f t="shared" si="41"/>
        <v>North American Fossil LNG (NMLNG001) - Heavy-Duty Compression-Ignition / Off-Road Application|2036</v>
      </c>
    </row>
    <row r="354" spans="1:11" x14ac:dyDescent="0.25">
      <c r="A354" t="s">
        <v>65</v>
      </c>
      <c r="B354" s="12"/>
      <c r="C354" s="12">
        <v>2037</v>
      </c>
      <c r="D354" s="13">
        <v>69.739999999999995</v>
      </c>
      <c r="E354" s="13">
        <v>87.1</v>
      </c>
      <c r="F354" s="14">
        <v>1000000</v>
      </c>
      <c r="G354" s="12" t="s">
        <v>27</v>
      </c>
      <c r="H354" s="13">
        <v>78.83</v>
      </c>
      <c r="I354" s="13">
        <v>1</v>
      </c>
      <c r="J354" s="14">
        <f t="shared" si="40"/>
        <v>-1368</v>
      </c>
      <c r="K354" t="str">
        <f t="shared" si="41"/>
        <v>North American Fossil LNG (NMLNG001) - Heavy-Duty Compression-Ignition / Off-Road Application|2037</v>
      </c>
    </row>
    <row r="355" spans="1:11" x14ac:dyDescent="0.25">
      <c r="A355" t="s">
        <v>65</v>
      </c>
      <c r="B355" s="12"/>
      <c r="C355" s="12">
        <v>2038</v>
      </c>
      <c r="D355" s="13">
        <v>68.78</v>
      </c>
      <c r="E355" s="13">
        <v>87.1</v>
      </c>
      <c r="F355" s="14">
        <v>1000000</v>
      </c>
      <c r="G355" s="12" t="s">
        <v>27</v>
      </c>
      <c r="H355" s="13">
        <v>78.83</v>
      </c>
      <c r="I355" s="13">
        <v>1</v>
      </c>
      <c r="J355" s="14">
        <f t="shared" si="40"/>
        <v>-1444</v>
      </c>
      <c r="K355" t="str">
        <f t="shared" si="41"/>
        <v>North American Fossil LNG (NMLNG001) - Heavy-Duty Compression-Ignition / Off-Road Application|2038</v>
      </c>
    </row>
    <row r="356" spans="1:11" x14ac:dyDescent="0.25">
      <c r="A356" t="s">
        <v>65</v>
      </c>
      <c r="B356" s="12"/>
      <c r="C356" s="12">
        <v>2039</v>
      </c>
      <c r="D356" s="13">
        <v>67.83</v>
      </c>
      <c r="E356" s="13">
        <v>87.1</v>
      </c>
      <c r="F356" s="14">
        <v>1000000</v>
      </c>
      <c r="G356" s="12" t="s">
        <v>27</v>
      </c>
      <c r="H356" s="13">
        <v>78.83</v>
      </c>
      <c r="I356" s="13">
        <v>1</v>
      </c>
      <c r="J356" s="14">
        <f t="shared" si="40"/>
        <v>-1519</v>
      </c>
      <c r="K356" t="str">
        <f t="shared" si="41"/>
        <v>North American Fossil LNG (NMLNG001) - Heavy-Duty Compression-Ignition / Off-Road Application|2039</v>
      </c>
    </row>
    <row r="357" spans="1:11" ht="25.5" x14ac:dyDescent="0.25">
      <c r="A357" t="s">
        <v>65</v>
      </c>
      <c r="B357" s="12"/>
      <c r="C357" s="12" t="s">
        <v>28</v>
      </c>
      <c r="D357" s="13">
        <v>66.87</v>
      </c>
      <c r="E357" s="13">
        <v>87.1</v>
      </c>
      <c r="F357" s="14">
        <v>1000000</v>
      </c>
      <c r="G357" s="12" t="s">
        <v>27</v>
      </c>
      <c r="H357" s="13">
        <v>78.83</v>
      </c>
      <c r="I357" s="13">
        <v>1</v>
      </c>
      <c r="J357" s="14">
        <f t="shared" si="40"/>
        <v>-1595</v>
      </c>
      <c r="K357" t="str">
        <f t="shared" si="41"/>
        <v>North American Fossil LNG (NMLNG001) - Heavy-Duty Compression-Ignition / Off-Road Application|2040 and subsequent years</v>
      </c>
    </row>
    <row r="358" spans="1:11" x14ac:dyDescent="0.25">
      <c r="D358" s="7"/>
      <c r="E358" s="7"/>
      <c r="F358" s="8"/>
      <c r="H358" s="7"/>
      <c r="I358" s="7"/>
      <c r="J358" s="8"/>
    </row>
    <row r="359" spans="1:11" ht="25.5" x14ac:dyDescent="0.25">
      <c r="A359" t="s">
        <v>66</v>
      </c>
      <c r="B359" s="21" t="s">
        <v>66</v>
      </c>
      <c r="C359" s="21">
        <v>2026</v>
      </c>
      <c r="D359" s="22">
        <v>93.81</v>
      </c>
      <c r="E359" s="22">
        <v>87.1</v>
      </c>
      <c r="F359" s="23">
        <v>1000000</v>
      </c>
      <c r="G359" s="21" t="s">
        <v>27</v>
      </c>
      <c r="H359" s="22">
        <v>78.83</v>
      </c>
      <c r="I359" s="22">
        <v>0.9</v>
      </c>
      <c r="J359" s="23">
        <f t="shared" ref="J359:J373" si="42">ROUND(((D359-(E359/I359))*F359*H359*I359)/1000000,0)</f>
        <v>-211</v>
      </c>
      <c r="K359" t="str">
        <f t="shared" ref="K359:K373" si="43">A359&amp;"|"&amp;C359</f>
        <v>North American Fossil LNG (NMLNG001) - Heavy-Duty Spark-Ignition / Off-Road Application|2026</v>
      </c>
    </row>
    <row r="360" spans="1:11" x14ac:dyDescent="0.25">
      <c r="A360" t="s">
        <v>66</v>
      </c>
      <c r="B360" s="12"/>
      <c r="C360" s="12">
        <v>2027</v>
      </c>
      <c r="D360" s="13">
        <v>92.38</v>
      </c>
      <c r="E360" s="13">
        <v>87.1</v>
      </c>
      <c r="F360" s="14">
        <v>1000000</v>
      </c>
      <c r="G360" s="12" t="s">
        <v>27</v>
      </c>
      <c r="H360" s="13">
        <v>78.83</v>
      </c>
      <c r="I360" s="13">
        <v>0.9</v>
      </c>
      <c r="J360" s="14">
        <f t="shared" si="42"/>
        <v>-312</v>
      </c>
      <c r="K360" t="str">
        <f t="shared" si="43"/>
        <v>North American Fossil LNG (NMLNG001) - Heavy-Duty Spark-Ignition / Off-Road Application|2027</v>
      </c>
    </row>
    <row r="361" spans="1:11" x14ac:dyDescent="0.25">
      <c r="A361" t="s">
        <v>66</v>
      </c>
      <c r="B361" s="12"/>
      <c r="C361" s="12">
        <v>2028</v>
      </c>
      <c r="D361" s="13">
        <v>89.8</v>
      </c>
      <c r="E361" s="13">
        <v>87.1</v>
      </c>
      <c r="F361" s="14">
        <v>1000000</v>
      </c>
      <c r="G361" s="12" t="s">
        <v>27</v>
      </c>
      <c r="H361" s="13">
        <v>78.83</v>
      </c>
      <c r="I361" s="13">
        <v>0.9</v>
      </c>
      <c r="J361" s="14">
        <f t="shared" si="42"/>
        <v>-495</v>
      </c>
      <c r="K361" t="str">
        <f t="shared" si="43"/>
        <v>North American Fossil LNG (NMLNG001) - Heavy-Duty Spark-Ignition / Off-Road Application|2028</v>
      </c>
    </row>
    <row r="362" spans="1:11" x14ac:dyDescent="0.25">
      <c r="A362" t="s">
        <v>66</v>
      </c>
      <c r="B362" s="12"/>
      <c r="C362" s="12">
        <v>2029</v>
      </c>
      <c r="D362" s="13">
        <v>85.02</v>
      </c>
      <c r="E362" s="13">
        <v>87.1</v>
      </c>
      <c r="F362" s="14">
        <v>1000000</v>
      </c>
      <c r="G362" s="12" t="s">
        <v>27</v>
      </c>
      <c r="H362" s="13">
        <v>78.83</v>
      </c>
      <c r="I362" s="13">
        <v>0.9</v>
      </c>
      <c r="J362" s="14">
        <f t="shared" si="42"/>
        <v>-834</v>
      </c>
      <c r="K362" t="str">
        <f t="shared" si="43"/>
        <v>North American Fossil LNG (NMLNG001) - Heavy-Duty Spark-Ignition / Off-Road Application|2029</v>
      </c>
    </row>
    <row r="363" spans="1:11" x14ac:dyDescent="0.25">
      <c r="A363" t="s">
        <v>66</v>
      </c>
      <c r="B363" s="12"/>
      <c r="C363" s="12">
        <v>2030</v>
      </c>
      <c r="D363" s="13">
        <v>76.42</v>
      </c>
      <c r="E363" s="13">
        <v>87.1</v>
      </c>
      <c r="F363" s="14">
        <v>1000000</v>
      </c>
      <c r="G363" s="12" t="s">
        <v>27</v>
      </c>
      <c r="H363" s="13">
        <v>78.83</v>
      </c>
      <c r="I363" s="13">
        <v>0.9</v>
      </c>
      <c r="J363" s="14">
        <f t="shared" si="42"/>
        <v>-1444</v>
      </c>
      <c r="K363" t="str">
        <f t="shared" si="43"/>
        <v>North American Fossil LNG (NMLNG001) - Heavy-Duty Spark-Ignition / Off-Road Application|2030</v>
      </c>
    </row>
    <row r="364" spans="1:11" x14ac:dyDescent="0.25">
      <c r="A364" t="s">
        <v>66</v>
      </c>
      <c r="B364" s="12"/>
      <c r="C364" s="12">
        <v>2031</v>
      </c>
      <c r="D364" s="13">
        <v>75.47</v>
      </c>
      <c r="E364" s="13">
        <v>87.1</v>
      </c>
      <c r="F364" s="14">
        <v>1000000</v>
      </c>
      <c r="G364" s="12" t="s">
        <v>27</v>
      </c>
      <c r="H364" s="13">
        <v>78.83</v>
      </c>
      <c r="I364" s="13">
        <v>0.9</v>
      </c>
      <c r="J364" s="14">
        <f t="shared" si="42"/>
        <v>-1512</v>
      </c>
      <c r="K364" t="str">
        <f t="shared" si="43"/>
        <v>North American Fossil LNG (NMLNG001) - Heavy-Duty Spark-Ignition / Off-Road Application|2031</v>
      </c>
    </row>
    <row r="365" spans="1:11" x14ac:dyDescent="0.25">
      <c r="A365" t="s">
        <v>66</v>
      </c>
      <c r="B365" s="12"/>
      <c r="C365" s="12">
        <v>2032</v>
      </c>
      <c r="D365" s="13">
        <v>74.510000000000005</v>
      </c>
      <c r="E365" s="13">
        <v>87.1</v>
      </c>
      <c r="F365" s="14">
        <v>1000000</v>
      </c>
      <c r="G365" s="12" t="s">
        <v>27</v>
      </c>
      <c r="H365" s="13">
        <v>78.83</v>
      </c>
      <c r="I365" s="13">
        <v>0.9</v>
      </c>
      <c r="J365" s="14">
        <f t="shared" si="42"/>
        <v>-1580</v>
      </c>
      <c r="K365" t="str">
        <f t="shared" si="43"/>
        <v>North American Fossil LNG (NMLNG001) - Heavy-Duty Spark-Ignition / Off-Road Application|2032</v>
      </c>
    </row>
    <row r="366" spans="1:11" x14ac:dyDescent="0.25">
      <c r="A366" t="s">
        <v>66</v>
      </c>
      <c r="B366" s="12"/>
      <c r="C366" s="12">
        <v>2033</v>
      </c>
      <c r="D366" s="13">
        <v>73.56</v>
      </c>
      <c r="E366" s="13">
        <v>87.1</v>
      </c>
      <c r="F366" s="14">
        <v>1000000</v>
      </c>
      <c r="G366" s="12" t="s">
        <v>27</v>
      </c>
      <c r="H366" s="13">
        <v>78.83</v>
      </c>
      <c r="I366" s="13">
        <v>0.9</v>
      </c>
      <c r="J366" s="14">
        <f t="shared" si="42"/>
        <v>-1647</v>
      </c>
      <c r="K366" t="str">
        <f t="shared" si="43"/>
        <v>North American Fossil LNG (NMLNG001) - Heavy-Duty Spark-Ignition / Off-Road Application|2033</v>
      </c>
    </row>
    <row r="367" spans="1:11" x14ac:dyDescent="0.25">
      <c r="A367" t="s">
        <v>66</v>
      </c>
      <c r="B367" s="12"/>
      <c r="C367" s="12">
        <v>2034</v>
      </c>
      <c r="D367" s="13">
        <v>72.599999999999994</v>
      </c>
      <c r="E367" s="13">
        <v>87.1</v>
      </c>
      <c r="F367" s="14">
        <v>1000000</v>
      </c>
      <c r="G367" s="12" t="s">
        <v>27</v>
      </c>
      <c r="H367" s="13">
        <v>78.83</v>
      </c>
      <c r="I367" s="13">
        <v>0.9</v>
      </c>
      <c r="J367" s="14">
        <f t="shared" si="42"/>
        <v>-1715</v>
      </c>
      <c r="K367" t="str">
        <f t="shared" si="43"/>
        <v>North American Fossil LNG (NMLNG001) - Heavy-Duty Spark-Ignition / Off-Road Application|2034</v>
      </c>
    </row>
    <row r="368" spans="1:11" x14ac:dyDescent="0.25">
      <c r="A368" t="s">
        <v>66</v>
      </c>
      <c r="B368" s="12"/>
      <c r="C368" s="12">
        <v>2035</v>
      </c>
      <c r="D368" s="13">
        <v>71.650000000000006</v>
      </c>
      <c r="E368" s="13">
        <v>87.1</v>
      </c>
      <c r="F368" s="14">
        <v>1000000</v>
      </c>
      <c r="G368" s="12" t="s">
        <v>27</v>
      </c>
      <c r="H368" s="13">
        <v>78.83</v>
      </c>
      <c r="I368" s="13">
        <v>0.9</v>
      </c>
      <c r="J368" s="14">
        <f t="shared" si="42"/>
        <v>-1783</v>
      </c>
      <c r="K368" t="str">
        <f t="shared" si="43"/>
        <v>North American Fossil LNG (NMLNG001) - Heavy-Duty Spark-Ignition / Off-Road Application|2035</v>
      </c>
    </row>
    <row r="369" spans="1:11" x14ac:dyDescent="0.25">
      <c r="A369" t="s">
        <v>66</v>
      </c>
      <c r="B369" s="12"/>
      <c r="C369" s="12">
        <v>2036</v>
      </c>
      <c r="D369" s="13">
        <v>70.69</v>
      </c>
      <c r="E369" s="13">
        <v>87.1</v>
      </c>
      <c r="F369" s="14">
        <v>1000000</v>
      </c>
      <c r="G369" s="12" t="s">
        <v>27</v>
      </c>
      <c r="H369" s="13">
        <v>78.83</v>
      </c>
      <c r="I369" s="13">
        <v>0.9</v>
      </c>
      <c r="J369" s="14">
        <f t="shared" si="42"/>
        <v>-1851</v>
      </c>
      <c r="K369" t="str">
        <f t="shared" si="43"/>
        <v>North American Fossil LNG (NMLNG001) - Heavy-Duty Spark-Ignition / Off-Road Application|2036</v>
      </c>
    </row>
    <row r="370" spans="1:11" x14ac:dyDescent="0.25">
      <c r="A370" t="s">
        <v>66</v>
      </c>
      <c r="B370" s="12"/>
      <c r="C370" s="12">
        <v>2037</v>
      </c>
      <c r="D370" s="13">
        <v>69.739999999999995</v>
      </c>
      <c r="E370" s="13">
        <v>87.1</v>
      </c>
      <c r="F370" s="14">
        <v>1000000</v>
      </c>
      <c r="G370" s="12" t="s">
        <v>27</v>
      </c>
      <c r="H370" s="13">
        <v>78.83</v>
      </c>
      <c r="I370" s="13">
        <v>0.9</v>
      </c>
      <c r="J370" s="14">
        <f t="shared" si="42"/>
        <v>-1918</v>
      </c>
      <c r="K370" t="str">
        <f t="shared" si="43"/>
        <v>North American Fossil LNG (NMLNG001) - Heavy-Duty Spark-Ignition / Off-Road Application|2037</v>
      </c>
    </row>
    <row r="371" spans="1:11" x14ac:dyDescent="0.25">
      <c r="A371" t="s">
        <v>66</v>
      </c>
      <c r="B371" s="12"/>
      <c r="C371" s="12">
        <v>2038</v>
      </c>
      <c r="D371" s="13">
        <v>68.78</v>
      </c>
      <c r="E371" s="13">
        <v>87.1</v>
      </c>
      <c r="F371" s="14">
        <v>1000000</v>
      </c>
      <c r="G371" s="12" t="s">
        <v>27</v>
      </c>
      <c r="H371" s="13">
        <v>78.83</v>
      </c>
      <c r="I371" s="13">
        <v>0.9</v>
      </c>
      <c r="J371" s="14">
        <f t="shared" si="42"/>
        <v>-1986</v>
      </c>
      <c r="K371" t="str">
        <f t="shared" si="43"/>
        <v>North American Fossil LNG (NMLNG001) - Heavy-Duty Spark-Ignition / Off-Road Application|2038</v>
      </c>
    </row>
    <row r="372" spans="1:11" x14ac:dyDescent="0.25">
      <c r="A372" t="s">
        <v>66</v>
      </c>
      <c r="B372" s="12"/>
      <c r="C372" s="12">
        <v>2039</v>
      </c>
      <c r="D372" s="13">
        <v>67.83</v>
      </c>
      <c r="E372" s="13">
        <v>87.1</v>
      </c>
      <c r="F372" s="14">
        <v>1000000</v>
      </c>
      <c r="G372" s="12" t="s">
        <v>27</v>
      </c>
      <c r="H372" s="13">
        <v>78.83</v>
      </c>
      <c r="I372" s="13">
        <v>0.9</v>
      </c>
      <c r="J372" s="14">
        <f t="shared" si="42"/>
        <v>-2054</v>
      </c>
      <c r="K372" t="str">
        <f t="shared" si="43"/>
        <v>North American Fossil LNG (NMLNG001) - Heavy-Duty Spark-Ignition / Off-Road Application|2039</v>
      </c>
    </row>
    <row r="373" spans="1:11" ht="25.5" x14ac:dyDescent="0.25">
      <c r="A373" t="s">
        <v>66</v>
      </c>
      <c r="B373" s="12"/>
      <c r="C373" s="12" t="s">
        <v>28</v>
      </c>
      <c r="D373" s="13">
        <v>66.87</v>
      </c>
      <c r="E373" s="13">
        <v>87.1</v>
      </c>
      <c r="F373" s="14">
        <v>1000000</v>
      </c>
      <c r="G373" s="12" t="s">
        <v>27</v>
      </c>
      <c r="H373" s="13">
        <v>78.83</v>
      </c>
      <c r="I373" s="13">
        <v>0.9</v>
      </c>
      <c r="J373" s="14">
        <f t="shared" si="42"/>
        <v>-2122</v>
      </c>
      <c r="K373" t="str">
        <f t="shared" si="43"/>
        <v>North American Fossil LNG (NMLNG001) - Heavy-Duty Spark-Ignition / Off-Road Application|2040 and subsequent years</v>
      </c>
    </row>
    <row r="374" spans="1:11" x14ac:dyDescent="0.25">
      <c r="D374" s="7"/>
      <c r="E374" s="7"/>
      <c r="F374" s="8"/>
      <c r="H374" s="7"/>
      <c r="I374" s="7"/>
      <c r="J374" s="8"/>
    </row>
    <row r="375" spans="1:11" ht="38.25" x14ac:dyDescent="0.25">
      <c r="A375" t="s">
        <v>67</v>
      </c>
      <c r="B375" s="21" t="s">
        <v>67</v>
      </c>
      <c r="C375" s="21">
        <v>2026</v>
      </c>
      <c r="D375" s="22">
        <v>93.81</v>
      </c>
      <c r="E375" s="22">
        <v>80</v>
      </c>
      <c r="F375" s="23">
        <v>1000000</v>
      </c>
      <c r="G375" s="21" t="s">
        <v>27</v>
      </c>
      <c r="H375" s="22">
        <v>78.83</v>
      </c>
      <c r="I375" s="22">
        <v>1</v>
      </c>
      <c r="J375" s="23">
        <f t="shared" ref="J375:J389" si="44">ROUND(((D375-(E375/I375))*F375*H375*I375)/1000000,0)</f>
        <v>1089</v>
      </c>
      <c r="K375" t="str">
        <f t="shared" ref="K375:K389" si="45">A375&amp;"|"&amp;C375</f>
        <v>Biomethane LNG from North American Livestock Manure without Avoided Methane (NMRLNG001) - Heavy-Duty Compression-Ignition / Off-Road Application|2026</v>
      </c>
    </row>
    <row r="376" spans="1:11" x14ac:dyDescent="0.25">
      <c r="A376" t="s">
        <v>67</v>
      </c>
      <c r="B376" s="12"/>
      <c r="C376" s="12">
        <v>2027</v>
      </c>
      <c r="D376" s="13">
        <v>92.38</v>
      </c>
      <c r="E376" s="13">
        <v>80</v>
      </c>
      <c r="F376" s="14">
        <v>1000000</v>
      </c>
      <c r="G376" s="12" t="s">
        <v>27</v>
      </c>
      <c r="H376" s="13">
        <v>78.83</v>
      </c>
      <c r="I376" s="13">
        <v>1</v>
      </c>
      <c r="J376" s="14">
        <f t="shared" si="44"/>
        <v>976</v>
      </c>
      <c r="K376" t="str">
        <f t="shared" si="45"/>
        <v>Biomethane LNG from North American Livestock Manure without Avoided Methane (NMRLNG001) - Heavy-Duty Compression-Ignition / Off-Road Application|2027</v>
      </c>
    </row>
    <row r="377" spans="1:11" x14ac:dyDescent="0.25">
      <c r="A377" t="s">
        <v>67</v>
      </c>
      <c r="B377" s="12"/>
      <c r="C377" s="12">
        <v>2028</v>
      </c>
      <c r="D377" s="13">
        <v>89.8</v>
      </c>
      <c r="E377" s="13">
        <v>80</v>
      </c>
      <c r="F377" s="14">
        <v>1000000</v>
      </c>
      <c r="G377" s="12" t="s">
        <v>27</v>
      </c>
      <c r="H377" s="13">
        <v>78.83</v>
      </c>
      <c r="I377" s="13">
        <v>1</v>
      </c>
      <c r="J377" s="14">
        <f t="shared" si="44"/>
        <v>773</v>
      </c>
      <c r="K377" t="str">
        <f t="shared" si="45"/>
        <v>Biomethane LNG from North American Livestock Manure without Avoided Methane (NMRLNG001) - Heavy-Duty Compression-Ignition / Off-Road Application|2028</v>
      </c>
    </row>
    <row r="378" spans="1:11" x14ac:dyDescent="0.25">
      <c r="A378" t="s">
        <v>67</v>
      </c>
      <c r="B378" s="12"/>
      <c r="C378" s="12">
        <v>2029</v>
      </c>
      <c r="D378" s="13">
        <v>85.02</v>
      </c>
      <c r="E378" s="13">
        <v>80</v>
      </c>
      <c r="F378" s="14">
        <v>1000000</v>
      </c>
      <c r="G378" s="12" t="s">
        <v>27</v>
      </c>
      <c r="H378" s="13">
        <v>78.83</v>
      </c>
      <c r="I378" s="13">
        <v>1</v>
      </c>
      <c r="J378" s="14">
        <f t="shared" si="44"/>
        <v>396</v>
      </c>
      <c r="K378" t="str">
        <f t="shared" si="45"/>
        <v>Biomethane LNG from North American Livestock Manure without Avoided Methane (NMRLNG001) - Heavy-Duty Compression-Ignition / Off-Road Application|2029</v>
      </c>
    </row>
    <row r="379" spans="1:11" x14ac:dyDescent="0.25">
      <c r="A379" t="s">
        <v>67</v>
      </c>
      <c r="B379" s="12"/>
      <c r="C379" s="12">
        <v>2030</v>
      </c>
      <c r="D379" s="13">
        <v>76.42</v>
      </c>
      <c r="E379" s="13">
        <v>80</v>
      </c>
      <c r="F379" s="14">
        <v>1000000</v>
      </c>
      <c r="G379" s="12" t="s">
        <v>27</v>
      </c>
      <c r="H379" s="13">
        <v>78.83</v>
      </c>
      <c r="I379" s="13">
        <v>1</v>
      </c>
      <c r="J379" s="14">
        <f t="shared" si="44"/>
        <v>-282</v>
      </c>
      <c r="K379" t="str">
        <f t="shared" si="45"/>
        <v>Biomethane LNG from North American Livestock Manure without Avoided Methane (NMRLNG001) - Heavy-Duty Compression-Ignition / Off-Road Application|2030</v>
      </c>
    </row>
    <row r="380" spans="1:11" x14ac:dyDescent="0.25">
      <c r="A380" t="s">
        <v>67</v>
      </c>
      <c r="B380" s="12"/>
      <c r="C380" s="12">
        <v>2031</v>
      </c>
      <c r="D380" s="13">
        <v>75.47</v>
      </c>
      <c r="E380" s="13">
        <v>80</v>
      </c>
      <c r="F380" s="14">
        <v>1000000</v>
      </c>
      <c r="G380" s="12" t="s">
        <v>27</v>
      </c>
      <c r="H380" s="13">
        <v>78.83</v>
      </c>
      <c r="I380" s="13">
        <v>1</v>
      </c>
      <c r="J380" s="14">
        <f t="shared" si="44"/>
        <v>-357</v>
      </c>
      <c r="K380" t="str">
        <f t="shared" si="45"/>
        <v>Biomethane LNG from North American Livestock Manure without Avoided Methane (NMRLNG001) - Heavy-Duty Compression-Ignition / Off-Road Application|2031</v>
      </c>
    </row>
    <row r="381" spans="1:11" x14ac:dyDescent="0.25">
      <c r="A381" t="s">
        <v>67</v>
      </c>
      <c r="B381" s="12"/>
      <c r="C381" s="12">
        <v>2032</v>
      </c>
      <c r="D381" s="13">
        <v>74.510000000000005</v>
      </c>
      <c r="E381" s="13">
        <v>80</v>
      </c>
      <c r="F381" s="14">
        <v>1000000</v>
      </c>
      <c r="G381" s="12" t="s">
        <v>27</v>
      </c>
      <c r="H381" s="13">
        <v>78.83</v>
      </c>
      <c r="I381" s="13">
        <v>1</v>
      </c>
      <c r="J381" s="14">
        <f t="shared" si="44"/>
        <v>-433</v>
      </c>
      <c r="K381" t="str">
        <f t="shared" si="45"/>
        <v>Biomethane LNG from North American Livestock Manure without Avoided Methane (NMRLNG001) - Heavy-Duty Compression-Ignition / Off-Road Application|2032</v>
      </c>
    </row>
    <row r="382" spans="1:11" x14ac:dyDescent="0.25">
      <c r="A382" t="s">
        <v>67</v>
      </c>
      <c r="B382" s="12"/>
      <c r="C382" s="12">
        <v>2033</v>
      </c>
      <c r="D382" s="13">
        <v>73.56</v>
      </c>
      <c r="E382" s="13">
        <v>80</v>
      </c>
      <c r="F382" s="14">
        <v>1000000</v>
      </c>
      <c r="G382" s="12" t="s">
        <v>27</v>
      </c>
      <c r="H382" s="13">
        <v>78.83</v>
      </c>
      <c r="I382" s="13">
        <v>1</v>
      </c>
      <c r="J382" s="14">
        <f t="shared" si="44"/>
        <v>-508</v>
      </c>
      <c r="K382" t="str">
        <f t="shared" si="45"/>
        <v>Biomethane LNG from North American Livestock Manure without Avoided Methane (NMRLNG001) - Heavy-Duty Compression-Ignition / Off-Road Application|2033</v>
      </c>
    </row>
    <row r="383" spans="1:11" x14ac:dyDescent="0.25">
      <c r="A383" t="s">
        <v>67</v>
      </c>
      <c r="B383" s="12"/>
      <c r="C383" s="12">
        <v>2034</v>
      </c>
      <c r="D383" s="13">
        <v>72.599999999999994</v>
      </c>
      <c r="E383" s="13">
        <v>80</v>
      </c>
      <c r="F383" s="14">
        <v>1000000</v>
      </c>
      <c r="G383" s="12" t="s">
        <v>27</v>
      </c>
      <c r="H383" s="13">
        <v>78.83</v>
      </c>
      <c r="I383" s="13">
        <v>1</v>
      </c>
      <c r="J383" s="14">
        <f t="shared" si="44"/>
        <v>-583</v>
      </c>
      <c r="K383" t="str">
        <f t="shared" si="45"/>
        <v>Biomethane LNG from North American Livestock Manure without Avoided Methane (NMRLNG001) - Heavy-Duty Compression-Ignition / Off-Road Application|2034</v>
      </c>
    </row>
    <row r="384" spans="1:11" x14ac:dyDescent="0.25">
      <c r="A384" t="s">
        <v>67</v>
      </c>
      <c r="B384" s="12"/>
      <c r="C384" s="12">
        <v>2035</v>
      </c>
      <c r="D384" s="13">
        <v>71.650000000000006</v>
      </c>
      <c r="E384" s="13">
        <v>80</v>
      </c>
      <c r="F384" s="14">
        <v>1000000</v>
      </c>
      <c r="G384" s="12" t="s">
        <v>27</v>
      </c>
      <c r="H384" s="13">
        <v>78.83</v>
      </c>
      <c r="I384" s="13">
        <v>1</v>
      </c>
      <c r="J384" s="14">
        <f t="shared" si="44"/>
        <v>-658</v>
      </c>
      <c r="K384" t="str">
        <f t="shared" si="45"/>
        <v>Biomethane LNG from North American Livestock Manure without Avoided Methane (NMRLNG001) - Heavy-Duty Compression-Ignition / Off-Road Application|2035</v>
      </c>
    </row>
    <row r="385" spans="1:11" x14ac:dyDescent="0.25">
      <c r="A385" t="s">
        <v>67</v>
      </c>
      <c r="B385" s="12"/>
      <c r="C385" s="12">
        <v>2036</v>
      </c>
      <c r="D385" s="13">
        <v>70.69</v>
      </c>
      <c r="E385" s="13">
        <v>80</v>
      </c>
      <c r="F385" s="14">
        <v>1000000</v>
      </c>
      <c r="G385" s="12" t="s">
        <v>27</v>
      </c>
      <c r="H385" s="13">
        <v>78.83</v>
      </c>
      <c r="I385" s="13">
        <v>1</v>
      </c>
      <c r="J385" s="14">
        <f t="shared" si="44"/>
        <v>-734</v>
      </c>
      <c r="K385" t="str">
        <f t="shared" si="45"/>
        <v>Biomethane LNG from North American Livestock Manure without Avoided Methane (NMRLNG001) - Heavy-Duty Compression-Ignition / Off-Road Application|2036</v>
      </c>
    </row>
    <row r="386" spans="1:11" x14ac:dyDescent="0.25">
      <c r="A386" t="s">
        <v>67</v>
      </c>
      <c r="B386" s="12"/>
      <c r="C386" s="12">
        <v>2037</v>
      </c>
      <c r="D386" s="13">
        <v>69.739999999999995</v>
      </c>
      <c r="E386" s="13">
        <v>80</v>
      </c>
      <c r="F386" s="14">
        <v>1000000</v>
      </c>
      <c r="G386" s="12" t="s">
        <v>27</v>
      </c>
      <c r="H386" s="13">
        <v>78.83</v>
      </c>
      <c r="I386" s="13">
        <v>1</v>
      </c>
      <c r="J386" s="14">
        <f t="shared" si="44"/>
        <v>-809</v>
      </c>
      <c r="K386" t="str">
        <f t="shared" si="45"/>
        <v>Biomethane LNG from North American Livestock Manure without Avoided Methane (NMRLNG001) - Heavy-Duty Compression-Ignition / Off-Road Application|2037</v>
      </c>
    </row>
    <row r="387" spans="1:11" x14ac:dyDescent="0.25">
      <c r="A387" t="s">
        <v>67</v>
      </c>
      <c r="B387" s="12"/>
      <c r="C387" s="12">
        <v>2038</v>
      </c>
      <c r="D387" s="13">
        <v>68.78</v>
      </c>
      <c r="E387" s="13">
        <v>80</v>
      </c>
      <c r="F387" s="14">
        <v>1000000</v>
      </c>
      <c r="G387" s="12" t="s">
        <v>27</v>
      </c>
      <c r="H387" s="13">
        <v>78.83</v>
      </c>
      <c r="I387" s="13">
        <v>1</v>
      </c>
      <c r="J387" s="14">
        <f t="shared" si="44"/>
        <v>-884</v>
      </c>
      <c r="K387" t="str">
        <f t="shared" si="45"/>
        <v>Biomethane LNG from North American Livestock Manure without Avoided Methane (NMRLNG001) - Heavy-Duty Compression-Ignition / Off-Road Application|2038</v>
      </c>
    </row>
    <row r="388" spans="1:11" x14ac:dyDescent="0.25">
      <c r="A388" t="s">
        <v>67</v>
      </c>
      <c r="B388" s="12"/>
      <c r="C388" s="12">
        <v>2039</v>
      </c>
      <c r="D388" s="13">
        <v>67.83</v>
      </c>
      <c r="E388" s="13">
        <v>80</v>
      </c>
      <c r="F388" s="14">
        <v>1000000</v>
      </c>
      <c r="G388" s="12" t="s">
        <v>27</v>
      </c>
      <c r="H388" s="13">
        <v>78.83</v>
      </c>
      <c r="I388" s="13">
        <v>1</v>
      </c>
      <c r="J388" s="14">
        <f t="shared" si="44"/>
        <v>-959</v>
      </c>
      <c r="K388" t="str">
        <f t="shared" si="45"/>
        <v>Biomethane LNG from North American Livestock Manure without Avoided Methane (NMRLNG001) - Heavy-Duty Compression-Ignition / Off-Road Application|2039</v>
      </c>
    </row>
    <row r="389" spans="1:11" ht="25.5" x14ac:dyDescent="0.25">
      <c r="A389" t="s">
        <v>67</v>
      </c>
      <c r="B389" s="12"/>
      <c r="C389" s="12" t="s">
        <v>28</v>
      </c>
      <c r="D389" s="13">
        <v>66.87</v>
      </c>
      <c r="E389" s="13">
        <v>80</v>
      </c>
      <c r="F389" s="14">
        <v>1000000</v>
      </c>
      <c r="G389" s="12" t="s">
        <v>27</v>
      </c>
      <c r="H389" s="13">
        <v>78.83</v>
      </c>
      <c r="I389" s="13">
        <v>1</v>
      </c>
      <c r="J389" s="14">
        <f t="shared" si="44"/>
        <v>-1035</v>
      </c>
      <c r="K389" t="str">
        <f t="shared" si="45"/>
        <v>Biomethane LNG from North American Livestock Manure without Avoided Methane (NMRLNG001) - Heavy-Duty Compression-Ignition / Off-Road Application|2040 and subsequent years</v>
      </c>
    </row>
    <row r="390" spans="1:11" x14ac:dyDescent="0.25">
      <c r="D390" s="7"/>
      <c r="E390" s="7"/>
      <c r="F390" s="8"/>
      <c r="H390" s="7"/>
      <c r="I390" s="7"/>
      <c r="J390" s="8"/>
    </row>
    <row r="391" spans="1:11" ht="38.25" x14ac:dyDescent="0.25">
      <c r="A391" t="s">
        <v>68</v>
      </c>
      <c r="B391" s="21" t="s">
        <v>68</v>
      </c>
      <c r="C391" s="21">
        <v>2026</v>
      </c>
      <c r="D391" s="22">
        <v>93.81</v>
      </c>
      <c r="E391" s="22">
        <v>80</v>
      </c>
      <c r="F391" s="23">
        <v>1000000</v>
      </c>
      <c r="G391" s="21" t="s">
        <v>27</v>
      </c>
      <c r="H391" s="22">
        <v>78.83</v>
      </c>
      <c r="I391" s="22">
        <v>0.9</v>
      </c>
      <c r="J391" s="23">
        <f t="shared" ref="J391:J405" si="46">ROUND(((D391-(E391/I391))*F391*H391*I391)/1000000,0)</f>
        <v>349</v>
      </c>
      <c r="K391" t="str">
        <f t="shared" ref="K391:K405" si="47">A391&amp;"|"&amp;C391</f>
        <v>Biomethane LNG from North American Livestock Manure without Avoided Methane (NMRLNG001) - Heavy-Duty Spark-Ignition / Off-Road Application|2026</v>
      </c>
    </row>
    <row r="392" spans="1:11" x14ac:dyDescent="0.25">
      <c r="A392" t="s">
        <v>68</v>
      </c>
      <c r="B392" s="12"/>
      <c r="C392" s="12">
        <v>2027</v>
      </c>
      <c r="D392" s="13">
        <v>92.38</v>
      </c>
      <c r="E392" s="13">
        <v>80</v>
      </c>
      <c r="F392" s="14">
        <v>1000000</v>
      </c>
      <c r="G392" s="12" t="s">
        <v>27</v>
      </c>
      <c r="H392" s="13">
        <v>78.83</v>
      </c>
      <c r="I392" s="13">
        <v>0.9</v>
      </c>
      <c r="J392" s="14">
        <f t="shared" si="46"/>
        <v>248</v>
      </c>
      <c r="K392" t="str">
        <f t="shared" si="47"/>
        <v>Biomethane LNG from North American Livestock Manure without Avoided Methane (NMRLNG001) - Heavy-Duty Spark-Ignition / Off-Road Application|2027</v>
      </c>
    </row>
    <row r="393" spans="1:11" x14ac:dyDescent="0.25">
      <c r="A393" t="s">
        <v>68</v>
      </c>
      <c r="B393" s="12"/>
      <c r="C393" s="12">
        <v>2028</v>
      </c>
      <c r="D393" s="13">
        <v>89.8</v>
      </c>
      <c r="E393" s="13">
        <v>80</v>
      </c>
      <c r="F393" s="14">
        <v>1000000</v>
      </c>
      <c r="G393" s="12" t="s">
        <v>27</v>
      </c>
      <c r="H393" s="13">
        <v>78.83</v>
      </c>
      <c r="I393" s="13">
        <v>0.9</v>
      </c>
      <c r="J393" s="14">
        <f t="shared" si="46"/>
        <v>65</v>
      </c>
      <c r="K393" t="str">
        <f t="shared" si="47"/>
        <v>Biomethane LNG from North American Livestock Manure without Avoided Methane (NMRLNG001) - Heavy-Duty Spark-Ignition / Off-Road Application|2028</v>
      </c>
    </row>
    <row r="394" spans="1:11" x14ac:dyDescent="0.25">
      <c r="A394" t="s">
        <v>68</v>
      </c>
      <c r="B394" s="12"/>
      <c r="C394" s="12">
        <v>2029</v>
      </c>
      <c r="D394" s="13">
        <v>85.02</v>
      </c>
      <c r="E394" s="13">
        <v>80</v>
      </c>
      <c r="F394" s="14">
        <v>1000000</v>
      </c>
      <c r="G394" s="12" t="s">
        <v>27</v>
      </c>
      <c r="H394" s="13">
        <v>78.83</v>
      </c>
      <c r="I394" s="13">
        <v>0.9</v>
      </c>
      <c r="J394" s="14">
        <f t="shared" si="46"/>
        <v>-274</v>
      </c>
      <c r="K394" t="str">
        <f t="shared" si="47"/>
        <v>Biomethane LNG from North American Livestock Manure without Avoided Methane (NMRLNG001) - Heavy-Duty Spark-Ignition / Off-Road Application|2029</v>
      </c>
    </row>
    <row r="395" spans="1:11" x14ac:dyDescent="0.25">
      <c r="A395" t="s">
        <v>68</v>
      </c>
      <c r="B395" s="12"/>
      <c r="C395" s="12">
        <v>2030</v>
      </c>
      <c r="D395" s="13">
        <v>76.42</v>
      </c>
      <c r="E395" s="13">
        <v>80</v>
      </c>
      <c r="F395" s="14">
        <v>1000000</v>
      </c>
      <c r="G395" s="12" t="s">
        <v>27</v>
      </c>
      <c r="H395" s="13">
        <v>78.83</v>
      </c>
      <c r="I395" s="13">
        <v>0.9</v>
      </c>
      <c r="J395" s="14">
        <f t="shared" si="46"/>
        <v>-885</v>
      </c>
      <c r="K395" t="str">
        <f t="shared" si="47"/>
        <v>Biomethane LNG from North American Livestock Manure without Avoided Methane (NMRLNG001) - Heavy-Duty Spark-Ignition / Off-Road Application|2030</v>
      </c>
    </row>
    <row r="396" spans="1:11" x14ac:dyDescent="0.25">
      <c r="A396" t="s">
        <v>68</v>
      </c>
      <c r="B396" s="12"/>
      <c r="C396" s="12">
        <v>2031</v>
      </c>
      <c r="D396" s="13">
        <v>75.47</v>
      </c>
      <c r="E396" s="13">
        <v>80</v>
      </c>
      <c r="F396" s="14">
        <v>1000000</v>
      </c>
      <c r="G396" s="12" t="s">
        <v>27</v>
      </c>
      <c r="H396" s="13">
        <v>78.83</v>
      </c>
      <c r="I396" s="13">
        <v>0.9</v>
      </c>
      <c r="J396" s="14">
        <f t="shared" si="46"/>
        <v>-952</v>
      </c>
      <c r="K396" t="str">
        <f t="shared" si="47"/>
        <v>Biomethane LNG from North American Livestock Manure without Avoided Methane (NMRLNG001) - Heavy-Duty Spark-Ignition / Off-Road Application|2031</v>
      </c>
    </row>
    <row r="397" spans="1:11" x14ac:dyDescent="0.25">
      <c r="A397" t="s">
        <v>68</v>
      </c>
      <c r="B397" s="12"/>
      <c r="C397" s="12">
        <v>2032</v>
      </c>
      <c r="D397" s="13">
        <v>74.510000000000005</v>
      </c>
      <c r="E397" s="13">
        <v>80</v>
      </c>
      <c r="F397" s="14">
        <v>1000000</v>
      </c>
      <c r="G397" s="12" t="s">
        <v>27</v>
      </c>
      <c r="H397" s="13">
        <v>78.83</v>
      </c>
      <c r="I397" s="13">
        <v>0.9</v>
      </c>
      <c r="J397" s="14">
        <f t="shared" si="46"/>
        <v>-1020</v>
      </c>
      <c r="K397" t="str">
        <f t="shared" si="47"/>
        <v>Biomethane LNG from North American Livestock Manure without Avoided Methane (NMRLNG001) - Heavy-Duty Spark-Ignition / Off-Road Application|2032</v>
      </c>
    </row>
    <row r="398" spans="1:11" x14ac:dyDescent="0.25">
      <c r="A398" t="s">
        <v>68</v>
      </c>
      <c r="B398" s="12"/>
      <c r="C398" s="12">
        <v>2033</v>
      </c>
      <c r="D398" s="13">
        <v>73.56</v>
      </c>
      <c r="E398" s="13">
        <v>80</v>
      </c>
      <c r="F398" s="14">
        <v>1000000</v>
      </c>
      <c r="G398" s="12" t="s">
        <v>27</v>
      </c>
      <c r="H398" s="13">
        <v>78.83</v>
      </c>
      <c r="I398" s="13">
        <v>0.9</v>
      </c>
      <c r="J398" s="14">
        <f t="shared" si="46"/>
        <v>-1088</v>
      </c>
      <c r="K398" t="str">
        <f t="shared" si="47"/>
        <v>Biomethane LNG from North American Livestock Manure without Avoided Methane (NMRLNG001) - Heavy-Duty Spark-Ignition / Off-Road Application|2033</v>
      </c>
    </row>
    <row r="399" spans="1:11" x14ac:dyDescent="0.25">
      <c r="A399" t="s">
        <v>68</v>
      </c>
      <c r="B399" s="12"/>
      <c r="C399" s="12">
        <v>2034</v>
      </c>
      <c r="D399" s="13">
        <v>72.599999999999994</v>
      </c>
      <c r="E399" s="13">
        <v>80</v>
      </c>
      <c r="F399" s="14">
        <v>1000000</v>
      </c>
      <c r="G399" s="12" t="s">
        <v>27</v>
      </c>
      <c r="H399" s="13">
        <v>78.83</v>
      </c>
      <c r="I399" s="13">
        <v>0.9</v>
      </c>
      <c r="J399" s="14">
        <f t="shared" si="46"/>
        <v>-1156</v>
      </c>
      <c r="K399" t="str">
        <f t="shared" si="47"/>
        <v>Biomethane LNG from North American Livestock Manure without Avoided Methane (NMRLNG001) - Heavy-Duty Spark-Ignition / Off-Road Application|2034</v>
      </c>
    </row>
    <row r="400" spans="1:11" x14ac:dyDescent="0.25">
      <c r="A400" t="s">
        <v>68</v>
      </c>
      <c r="B400" s="12"/>
      <c r="C400" s="12">
        <v>2035</v>
      </c>
      <c r="D400" s="13">
        <v>71.650000000000006</v>
      </c>
      <c r="E400" s="13">
        <v>80</v>
      </c>
      <c r="F400" s="14">
        <v>1000000</v>
      </c>
      <c r="G400" s="12" t="s">
        <v>27</v>
      </c>
      <c r="H400" s="13">
        <v>78.83</v>
      </c>
      <c r="I400" s="13">
        <v>0.9</v>
      </c>
      <c r="J400" s="14">
        <f t="shared" si="46"/>
        <v>-1223</v>
      </c>
      <c r="K400" t="str">
        <f t="shared" si="47"/>
        <v>Biomethane LNG from North American Livestock Manure without Avoided Methane (NMRLNG001) - Heavy-Duty Spark-Ignition / Off-Road Application|2035</v>
      </c>
    </row>
    <row r="401" spans="1:11" x14ac:dyDescent="0.25">
      <c r="A401" t="s">
        <v>68</v>
      </c>
      <c r="B401" s="12"/>
      <c r="C401" s="12">
        <v>2036</v>
      </c>
      <c r="D401" s="13">
        <v>70.69</v>
      </c>
      <c r="E401" s="13">
        <v>80</v>
      </c>
      <c r="F401" s="14">
        <v>1000000</v>
      </c>
      <c r="G401" s="12" t="s">
        <v>27</v>
      </c>
      <c r="H401" s="13">
        <v>78.83</v>
      </c>
      <c r="I401" s="13">
        <v>0.9</v>
      </c>
      <c r="J401" s="14">
        <f t="shared" si="46"/>
        <v>-1291</v>
      </c>
      <c r="K401" t="str">
        <f t="shared" si="47"/>
        <v>Biomethane LNG from North American Livestock Manure without Avoided Methane (NMRLNG001) - Heavy-Duty Spark-Ignition / Off-Road Application|2036</v>
      </c>
    </row>
    <row r="402" spans="1:11" x14ac:dyDescent="0.25">
      <c r="A402" t="s">
        <v>68</v>
      </c>
      <c r="B402" s="12"/>
      <c r="C402" s="12">
        <v>2037</v>
      </c>
      <c r="D402" s="13">
        <v>69.739999999999995</v>
      </c>
      <c r="E402" s="13">
        <v>80</v>
      </c>
      <c r="F402" s="14">
        <v>1000000</v>
      </c>
      <c r="G402" s="12" t="s">
        <v>27</v>
      </c>
      <c r="H402" s="13">
        <v>78.83</v>
      </c>
      <c r="I402" s="13">
        <v>0.9</v>
      </c>
      <c r="J402" s="14">
        <f t="shared" si="46"/>
        <v>-1359</v>
      </c>
      <c r="K402" t="str">
        <f t="shared" si="47"/>
        <v>Biomethane LNG from North American Livestock Manure without Avoided Methane (NMRLNG001) - Heavy-Duty Spark-Ignition / Off-Road Application|2037</v>
      </c>
    </row>
    <row r="403" spans="1:11" x14ac:dyDescent="0.25">
      <c r="A403" t="s">
        <v>68</v>
      </c>
      <c r="B403" s="12"/>
      <c r="C403" s="12">
        <v>2038</v>
      </c>
      <c r="D403" s="13">
        <v>68.78</v>
      </c>
      <c r="E403" s="13">
        <v>80</v>
      </c>
      <c r="F403" s="14">
        <v>1000000</v>
      </c>
      <c r="G403" s="12" t="s">
        <v>27</v>
      </c>
      <c r="H403" s="13">
        <v>78.83</v>
      </c>
      <c r="I403" s="13">
        <v>0.9</v>
      </c>
      <c r="J403" s="14">
        <f t="shared" si="46"/>
        <v>-1427</v>
      </c>
      <c r="K403" t="str">
        <f t="shared" si="47"/>
        <v>Biomethane LNG from North American Livestock Manure without Avoided Methane (NMRLNG001) - Heavy-Duty Spark-Ignition / Off-Road Application|2038</v>
      </c>
    </row>
    <row r="404" spans="1:11" x14ac:dyDescent="0.25">
      <c r="A404" t="s">
        <v>68</v>
      </c>
      <c r="B404" s="12"/>
      <c r="C404" s="12">
        <v>2039</v>
      </c>
      <c r="D404" s="13">
        <v>67.83</v>
      </c>
      <c r="E404" s="13">
        <v>80</v>
      </c>
      <c r="F404" s="14">
        <v>1000000</v>
      </c>
      <c r="G404" s="12" t="s">
        <v>27</v>
      </c>
      <c r="H404" s="13">
        <v>78.83</v>
      </c>
      <c r="I404" s="13">
        <v>0.9</v>
      </c>
      <c r="J404" s="14">
        <f t="shared" si="46"/>
        <v>-1494</v>
      </c>
      <c r="K404" t="str">
        <f t="shared" si="47"/>
        <v>Biomethane LNG from North American Livestock Manure without Avoided Methane (NMRLNG001) - Heavy-Duty Spark-Ignition / Off-Road Application|2039</v>
      </c>
    </row>
    <row r="405" spans="1:11" ht="25.5" x14ac:dyDescent="0.25">
      <c r="A405" t="s">
        <v>68</v>
      </c>
      <c r="B405" s="12"/>
      <c r="C405" s="12" t="s">
        <v>28</v>
      </c>
      <c r="D405" s="13">
        <v>66.87</v>
      </c>
      <c r="E405" s="13">
        <v>80</v>
      </c>
      <c r="F405" s="14">
        <v>1000000</v>
      </c>
      <c r="G405" s="12" t="s">
        <v>27</v>
      </c>
      <c r="H405" s="13">
        <v>78.83</v>
      </c>
      <c r="I405" s="13">
        <v>0.9</v>
      </c>
      <c r="J405" s="14">
        <f t="shared" si="46"/>
        <v>-1562</v>
      </c>
      <c r="K405" t="str">
        <f t="shared" si="47"/>
        <v>Biomethane LNG from North American Livestock Manure without Avoided Methane (NMRLNG001) - Heavy-Duty Spark-Ignition / Off-Road Application|2040 and subsequent years</v>
      </c>
    </row>
    <row r="406" spans="1:11" x14ac:dyDescent="0.25">
      <c r="D406" s="7"/>
      <c r="E406" s="7"/>
      <c r="F406" s="8"/>
      <c r="H406" s="7"/>
      <c r="I406" s="7"/>
      <c r="J406" s="8"/>
    </row>
    <row r="407" spans="1:11" ht="38.25" x14ac:dyDescent="0.25">
      <c r="A407" t="s">
        <v>69</v>
      </c>
      <c r="B407" s="21" t="s">
        <v>69</v>
      </c>
      <c r="C407" s="21">
        <v>2026</v>
      </c>
      <c r="D407" s="22">
        <v>93.81</v>
      </c>
      <c r="E407" s="22">
        <v>-15</v>
      </c>
      <c r="F407" s="23">
        <v>1000000</v>
      </c>
      <c r="G407" s="21" t="s">
        <v>27</v>
      </c>
      <c r="H407" s="22">
        <v>78.83</v>
      </c>
      <c r="I407" s="22">
        <v>1</v>
      </c>
      <c r="J407" s="23">
        <f t="shared" ref="J407:J421" si="48">ROUND(((D407-(E407/I407))*F407*H407*I407)/1000000,0)</f>
        <v>8577</v>
      </c>
      <c r="K407" t="str">
        <f t="shared" ref="K407:K421" si="49">A407&amp;"|"&amp;C407</f>
        <v>Biomethane LNG from North American Livestock Manure with Avoided Methane (NMRNLG002) - Heavy-Duty Compression-Ignition / Off-Road Application|2026</v>
      </c>
    </row>
    <row r="408" spans="1:11" x14ac:dyDescent="0.25">
      <c r="A408" t="s">
        <v>69</v>
      </c>
      <c r="B408" s="12"/>
      <c r="C408" s="12">
        <v>2027</v>
      </c>
      <c r="D408" s="13">
        <v>92.38</v>
      </c>
      <c r="E408" s="13">
        <v>-15</v>
      </c>
      <c r="F408" s="14">
        <v>1000000</v>
      </c>
      <c r="G408" s="12" t="s">
        <v>27</v>
      </c>
      <c r="H408" s="13">
        <v>78.83</v>
      </c>
      <c r="I408" s="13">
        <v>1</v>
      </c>
      <c r="J408" s="14">
        <f t="shared" si="48"/>
        <v>8465</v>
      </c>
      <c r="K408" t="str">
        <f t="shared" si="49"/>
        <v>Biomethane LNG from North American Livestock Manure with Avoided Methane (NMRNLG002) - Heavy-Duty Compression-Ignition / Off-Road Application|2027</v>
      </c>
    </row>
    <row r="409" spans="1:11" x14ac:dyDescent="0.25">
      <c r="A409" t="s">
        <v>69</v>
      </c>
      <c r="B409" s="12"/>
      <c r="C409" s="12">
        <v>2028</v>
      </c>
      <c r="D409" s="13">
        <v>89.8</v>
      </c>
      <c r="E409" s="13">
        <v>-15</v>
      </c>
      <c r="F409" s="14">
        <v>1000000</v>
      </c>
      <c r="G409" s="12" t="s">
        <v>27</v>
      </c>
      <c r="H409" s="13">
        <v>78.83</v>
      </c>
      <c r="I409" s="13">
        <v>1</v>
      </c>
      <c r="J409" s="14">
        <f t="shared" si="48"/>
        <v>8261</v>
      </c>
      <c r="K409" t="str">
        <f t="shared" si="49"/>
        <v>Biomethane LNG from North American Livestock Manure with Avoided Methane (NMRNLG002) - Heavy-Duty Compression-Ignition / Off-Road Application|2028</v>
      </c>
    </row>
    <row r="410" spans="1:11" x14ac:dyDescent="0.25">
      <c r="A410" t="s">
        <v>69</v>
      </c>
      <c r="B410" s="12"/>
      <c r="C410" s="12">
        <v>2029</v>
      </c>
      <c r="D410" s="13">
        <v>85.02</v>
      </c>
      <c r="E410" s="13">
        <v>-15</v>
      </c>
      <c r="F410" s="14">
        <v>1000000</v>
      </c>
      <c r="G410" s="12" t="s">
        <v>27</v>
      </c>
      <c r="H410" s="13">
        <v>78.83</v>
      </c>
      <c r="I410" s="13">
        <v>1</v>
      </c>
      <c r="J410" s="14">
        <f t="shared" si="48"/>
        <v>7885</v>
      </c>
      <c r="K410" t="str">
        <f t="shared" si="49"/>
        <v>Biomethane LNG from North American Livestock Manure with Avoided Methane (NMRNLG002) - Heavy-Duty Compression-Ignition / Off-Road Application|2029</v>
      </c>
    </row>
    <row r="411" spans="1:11" x14ac:dyDescent="0.25">
      <c r="A411" t="s">
        <v>69</v>
      </c>
      <c r="B411" s="12"/>
      <c r="C411" s="12">
        <v>2030</v>
      </c>
      <c r="D411" s="13">
        <v>76.42</v>
      </c>
      <c r="E411" s="13">
        <v>-15</v>
      </c>
      <c r="F411" s="14">
        <v>1000000</v>
      </c>
      <c r="G411" s="12" t="s">
        <v>27</v>
      </c>
      <c r="H411" s="13">
        <v>78.83</v>
      </c>
      <c r="I411" s="13">
        <v>1</v>
      </c>
      <c r="J411" s="14">
        <f t="shared" si="48"/>
        <v>7207</v>
      </c>
      <c r="K411" t="str">
        <f t="shared" si="49"/>
        <v>Biomethane LNG from North American Livestock Manure with Avoided Methane (NMRNLG002) - Heavy-Duty Compression-Ignition / Off-Road Application|2030</v>
      </c>
    </row>
    <row r="412" spans="1:11" x14ac:dyDescent="0.25">
      <c r="A412" t="s">
        <v>69</v>
      </c>
      <c r="B412" s="12"/>
      <c r="C412" s="12">
        <v>2031</v>
      </c>
      <c r="D412" s="13">
        <v>75.47</v>
      </c>
      <c r="E412" s="13">
        <v>-15</v>
      </c>
      <c r="F412" s="14">
        <v>1000000</v>
      </c>
      <c r="G412" s="12" t="s">
        <v>27</v>
      </c>
      <c r="H412" s="13">
        <v>78.83</v>
      </c>
      <c r="I412" s="13">
        <v>1</v>
      </c>
      <c r="J412" s="14">
        <f t="shared" si="48"/>
        <v>7132</v>
      </c>
      <c r="K412" t="str">
        <f t="shared" si="49"/>
        <v>Biomethane LNG from North American Livestock Manure with Avoided Methane (NMRNLG002) - Heavy-Duty Compression-Ignition / Off-Road Application|2031</v>
      </c>
    </row>
    <row r="413" spans="1:11" x14ac:dyDescent="0.25">
      <c r="A413" t="s">
        <v>69</v>
      </c>
      <c r="B413" s="12"/>
      <c r="C413" s="12">
        <v>2032</v>
      </c>
      <c r="D413" s="13">
        <v>74.510000000000005</v>
      </c>
      <c r="E413" s="13">
        <v>-15</v>
      </c>
      <c r="F413" s="14">
        <v>1000000</v>
      </c>
      <c r="G413" s="12" t="s">
        <v>27</v>
      </c>
      <c r="H413" s="13">
        <v>78.83</v>
      </c>
      <c r="I413" s="13">
        <v>1</v>
      </c>
      <c r="J413" s="14">
        <f t="shared" si="48"/>
        <v>7056</v>
      </c>
      <c r="K413" t="str">
        <f t="shared" si="49"/>
        <v>Biomethane LNG from North American Livestock Manure with Avoided Methane (NMRNLG002) - Heavy-Duty Compression-Ignition / Off-Road Application|2032</v>
      </c>
    </row>
    <row r="414" spans="1:11" x14ac:dyDescent="0.25">
      <c r="A414" t="s">
        <v>69</v>
      </c>
      <c r="B414" s="12"/>
      <c r="C414" s="12">
        <v>2033</v>
      </c>
      <c r="D414" s="13">
        <v>73.56</v>
      </c>
      <c r="E414" s="13">
        <v>-15</v>
      </c>
      <c r="F414" s="14">
        <v>1000000</v>
      </c>
      <c r="G414" s="12" t="s">
        <v>27</v>
      </c>
      <c r="H414" s="13">
        <v>78.83</v>
      </c>
      <c r="I414" s="13">
        <v>1</v>
      </c>
      <c r="J414" s="14">
        <f t="shared" si="48"/>
        <v>6981</v>
      </c>
      <c r="K414" t="str">
        <f t="shared" si="49"/>
        <v>Biomethane LNG from North American Livestock Manure with Avoided Methane (NMRNLG002) - Heavy-Duty Compression-Ignition / Off-Road Application|2033</v>
      </c>
    </row>
    <row r="415" spans="1:11" x14ac:dyDescent="0.25">
      <c r="A415" t="s">
        <v>69</v>
      </c>
      <c r="B415" s="12"/>
      <c r="C415" s="12">
        <v>2034</v>
      </c>
      <c r="D415" s="13">
        <v>72.599999999999994</v>
      </c>
      <c r="E415" s="13">
        <v>-15</v>
      </c>
      <c r="F415" s="14">
        <v>1000000</v>
      </c>
      <c r="G415" s="12" t="s">
        <v>27</v>
      </c>
      <c r="H415" s="13">
        <v>78.83</v>
      </c>
      <c r="I415" s="13">
        <v>1</v>
      </c>
      <c r="J415" s="14">
        <f t="shared" si="48"/>
        <v>6906</v>
      </c>
      <c r="K415" t="str">
        <f t="shared" si="49"/>
        <v>Biomethane LNG from North American Livestock Manure with Avoided Methane (NMRNLG002) - Heavy-Duty Compression-Ignition / Off-Road Application|2034</v>
      </c>
    </row>
    <row r="416" spans="1:11" x14ac:dyDescent="0.25">
      <c r="A416" t="s">
        <v>69</v>
      </c>
      <c r="B416" s="12"/>
      <c r="C416" s="12">
        <v>2035</v>
      </c>
      <c r="D416" s="13">
        <v>71.650000000000006</v>
      </c>
      <c r="E416" s="13">
        <v>-15</v>
      </c>
      <c r="F416" s="14">
        <v>1000000</v>
      </c>
      <c r="G416" s="12" t="s">
        <v>27</v>
      </c>
      <c r="H416" s="13">
        <v>78.83</v>
      </c>
      <c r="I416" s="13">
        <v>1</v>
      </c>
      <c r="J416" s="14">
        <f t="shared" si="48"/>
        <v>6831</v>
      </c>
      <c r="K416" t="str">
        <f t="shared" si="49"/>
        <v>Biomethane LNG from North American Livestock Manure with Avoided Methane (NMRNLG002) - Heavy-Duty Compression-Ignition / Off-Road Application|2035</v>
      </c>
    </row>
    <row r="417" spans="1:11" x14ac:dyDescent="0.25">
      <c r="A417" t="s">
        <v>69</v>
      </c>
      <c r="B417" s="12"/>
      <c r="C417" s="12">
        <v>2036</v>
      </c>
      <c r="D417" s="13">
        <v>70.69</v>
      </c>
      <c r="E417" s="13">
        <v>-15</v>
      </c>
      <c r="F417" s="14">
        <v>1000000</v>
      </c>
      <c r="G417" s="12" t="s">
        <v>27</v>
      </c>
      <c r="H417" s="13">
        <v>78.83</v>
      </c>
      <c r="I417" s="13">
        <v>1</v>
      </c>
      <c r="J417" s="14">
        <f t="shared" si="48"/>
        <v>6755</v>
      </c>
      <c r="K417" t="str">
        <f t="shared" si="49"/>
        <v>Biomethane LNG from North American Livestock Manure with Avoided Methane (NMRNLG002) - Heavy-Duty Compression-Ignition / Off-Road Application|2036</v>
      </c>
    </row>
    <row r="418" spans="1:11" x14ac:dyDescent="0.25">
      <c r="A418" t="s">
        <v>69</v>
      </c>
      <c r="B418" s="12"/>
      <c r="C418" s="12">
        <v>2037</v>
      </c>
      <c r="D418" s="13">
        <v>69.739999999999995</v>
      </c>
      <c r="E418" s="13">
        <v>-15</v>
      </c>
      <c r="F418" s="14">
        <v>1000000</v>
      </c>
      <c r="G418" s="12" t="s">
        <v>27</v>
      </c>
      <c r="H418" s="13">
        <v>78.83</v>
      </c>
      <c r="I418" s="13">
        <v>1</v>
      </c>
      <c r="J418" s="14">
        <f t="shared" si="48"/>
        <v>6680</v>
      </c>
      <c r="K418" t="str">
        <f t="shared" si="49"/>
        <v>Biomethane LNG from North American Livestock Manure with Avoided Methane (NMRNLG002) - Heavy-Duty Compression-Ignition / Off-Road Application|2037</v>
      </c>
    </row>
    <row r="419" spans="1:11" x14ac:dyDescent="0.25">
      <c r="A419" t="s">
        <v>69</v>
      </c>
      <c r="B419" s="12"/>
      <c r="C419" s="12">
        <v>2038</v>
      </c>
      <c r="D419" s="13">
        <v>68.78</v>
      </c>
      <c r="E419" s="13">
        <v>-15</v>
      </c>
      <c r="F419" s="14">
        <v>1000000</v>
      </c>
      <c r="G419" s="12" t="s">
        <v>27</v>
      </c>
      <c r="H419" s="13">
        <v>78.83</v>
      </c>
      <c r="I419" s="13">
        <v>1</v>
      </c>
      <c r="J419" s="14">
        <f t="shared" si="48"/>
        <v>6604</v>
      </c>
      <c r="K419" t="str">
        <f t="shared" si="49"/>
        <v>Biomethane LNG from North American Livestock Manure with Avoided Methane (NMRNLG002) - Heavy-Duty Compression-Ignition / Off-Road Application|2038</v>
      </c>
    </row>
    <row r="420" spans="1:11" x14ac:dyDescent="0.25">
      <c r="A420" t="s">
        <v>69</v>
      </c>
      <c r="B420" s="12"/>
      <c r="C420" s="12">
        <v>2039</v>
      </c>
      <c r="D420" s="13">
        <v>67.83</v>
      </c>
      <c r="E420" s="13">
        <v>-15</v>
      </c>
      <c r="F420" s="14">
        <v>1000000</v>
      </c>
      <c r="G420" s="12" t="s">
        <v>27</v>
      </c>
      <c r="H420" s="13">
        <v>78.83</v>
      </c>
      <c r="I420" s="13">
        <v>1</v>
      </c>
      <c r="J420" s="14">
        <f t="shared" si="48"/>
        <v>6529</v>
      </c>
      <c r="K420" t="str">
        <f t="shared" si="49"/>
        <v>Biomethane LNG from North American Livestock Manure with Avoided Methane (NMRNLG002) - Heavy-Duty Compression-Ignition / Off-Road Application|2039</v>
      </c>
    </row>
    <row r="421" spans="1:11" ht="25.5" x14ac:dyDescent="0.25">
      <c r="A421" t="s">
        <v>69</v>
      </c>
      <c r="B421" s="12"/>
      <c r="C421" s="12" t="s">
        <v>28</v>
      </c>
      <c r="D421" s="13">
        <v>66.87</v>
      </c>
      <c r="E421" s="13">
        <v>-15</v>
      </c>
      <c r="F421" s="14">
        <v>1000000</v>
      </c>
      <c r="G421" s="12" t="s">
        <v>27</v>
      </c>
      <c r="H421" s="13">
        <v>78.83</v>
      </c>
      <c r="I421" s="13">
        <v>1</v>
      </c>
      <c r="J421" s="14">
        <f t="shared" si="48"/>
        <v>6454</v>
      </c>
      <c r="K421" t="str">
        <f t="shared" si="49"/>
        <v>Biomethane LNG from North American Livestock Manure with Avoided Methane (NMRNLG002) - Heavy-Duty Compression-Ignition / Off-Road Application|2040 and subsequent years</v>
      </c>
    </row>
    <row r="422" spans="1:11" x14ac:dyDescent="0.25">
      <c r="D422" s="7"/>
      <c r="E422" s="7"/>
      <c r="F422" s="8"/>
      <c r="H422" s="7"/>
      <c r="I422" s="7"/>
      <c r="J422" s="8"/>
    </row>
    <row r="423" spans="1:11" ht="38.25" x14ac:dyDescent="0.25">
      <c r="A423" t="s">
        <v>70</v>
      </c>
      <c r="B423" s="21" t="s">
        <v>70</v>
      </c>
      <c r="C423" s="21">
        <v>2026</v>
      </c>
      <c r="D423" s="22">
        <v>93.81</v>
      </c>
      <c r="E423" s="22">
        <v>-15</v>
      </c>
      <c r="F423" s="23">
        <v>1000000</v>
      </c>
      <c r="G423" s="21" t="s">
        <v>27</v>
      </c>
      <c r="H423" s="22">
        <v>78.83</v>
      </c>
      <c r="I423" s="22">
        <v>0.9</v>
      </c>
      <c r="J423" s="23">
        <f t="shared" ref="J423:J437" si="50">ROUND(((D423-(E423/I423))*F423*H423*I423)/1000000,0)</f>
        <v>7838</v>
      </c>
      <c r="K423" t="str">
        <f t="shared" ref="K423:K437" si="51">A423&amp;"|"&amp;C423</f>
        <v>Biomethane LNG from North American Livestock Manure with Avoided Methane (NMRNLG002) - Heavy-Duty Spark-Ignition / Off-Road Application|2026</v>
      </c>
    </row>
    <row r="424" spans="1:11" x14ac:dyDescent="0.25">
      <c r="A424" t="s">
        <v>70</v>
      </c>
      <c r="B424" s="12"/>
      <c r="C424" s="12">
        <v>2027</v>
      </c>
      <c r="D424" s="13">
        <v>92.38</v>
      </c>
      <c r="E424" s="13">
        <v>-15</v>
      </c>
      <c r="F424" s="14">
        <v>1000000</v>
      </c>
      <c r="G424" s="12" t="s">
        <v>27</v>
      </c>
      <c r="H424" s="13">
        <v>78.83</v>
      </c>
      <c r="I424" s="13">
        <v>0.9</v>
      </c>
      <c r="J424" s="14">
        <f t="shared" si="50"/>
        <v>7737</v>
      </c>
      <c r="K424" t="str">
        <f t="shared" si="51"/>
        <v>Biomethane LNG from North American Livestock Manure with Avoided Methane (NMRNLG002) - Heavy-Duty Spark-Ignition / Off-Road Application|2027</v>
      </c>
    </row>
    <row r="425" spans="1:11" x14ac:dyDescent="0.25">
      <c r="A425" t="s">
        <v>70</v>
      </c>
      <c r="B425" s="12"/>
      <c r="C425" s="12">
        <v>2028</v>
      </c>
      <c r="D425" s="13">
        <v>89.8</v>
      </c>
      <c r="E425" s="13">
        <v>-15</v>
      </c>
      <c r="F425" s="14">
        <v>1000000</v>
      </c>
      <c r="G425" s="12" t="s">
        <v>27</v>
      </c>
      <c r="H425" s="13">
        <v>78.83</v>
      </c>
      <c r="I425" s="13">
        <v>0.9</v>
      </c>
      <c r="J425" s="14">
        <f t="shared" si="50"/>
        <v>7553</v>
      </c>
      <c r="K425" t="str">
        <f t="shared" si="51"/>
        <v>Biomethane LNG from North American Livestock Manure with Avoided Methane (NMRNLG002) - Heavy-Duty Spark-Ignition / Off-Road Application|2028</v>
      </c>
    </row>
    <row r="426" spans="1:11" x14ac:dyDescent="0.25">
      <c r="A426" t="s">
        <v>70</v>
      </c>
      <c r="B426" s="12"/>
      <c r="C426" s="12">
        <v>2029</v>
      </c>
      <c r="D426" s="13">
        <v>85.02</v>
      </c>
      <c r="E426" s="13">
        <v>-15</v>
      </c>
      <c r="F426" s="14">
        <v>1000000</v>
      </c>
      <c r="G426" s="12" t="s">
        <v>27</v>
      </c>
      <c r="H426" s="13">
        <v>78.83</v>
      </c>
      <c r="I426" s="13">
        <v>0.9</v>
      </c>
      <c r="J426" s="14">
        <f t="shared" si="50"/>
        <v>7214</v>
      </c>
      <c r="K426" t="str">
        <f t="shared" si="51"/>
        <v>Biomethane LNG from North American Livestock Manure with Avoided Methane (NMRNLG002) - Heavy-Duty Spark-Ignition / Off-Road Application|2029</v>
      </c>
    </row>
    <row r="427" spans="1:11" x14ac:dyDescent="0.25">
      <c r="A427" t="s">
        <v>70</v>
      </c>
      <c r="B427" s="12"/>
      <c r="C427" s="12">
        <v>2030</v>
      </c>
      <c r="D427" s="13">
        <v>76.42</v>
      </c>
      <c r="E427" s="13">
        <v>-15</v>
      </c>
      <c r="F427" s="14">
        <v>1000000</v>
      </c>
      <c r="G427" s="12" t="s">
        <v>27</v>
      </c>
      <c r="H427" s="13">
        <v>78.83</v>
      </c>
      <c r="I427" s="13">
        <v>0.9</v>
      </c>
      <c r="J427" s="14">
        <f t="shared" si="50"/>
        <v>6604</v>
      </c>
      <c r="K427" t="str">
        <f t="shared" si="51"/>
        <v>Biomethane LNG from North American Livestock Manure with Avoided Methane (NMRNLG002) - Heavy-Duty Spark-Ignition / Off-Road Application|2030</v>
      </c>
    </row>
    <row r="428" spans="1:11" x14ac:dyDescent="0.25">
      <c r="A428" t="s">
        <v>70</v>
      </c>
      <c r="B428" s="12"/>
      <c r="C428" s="12">
        <v>2031</v>
      </c>
      <c r="D428" s="13">
        <v>75.47</v>
      </c>
      <c r="E428" s="13">
        <v>-15</v>
      </c>
      <c r="F428" s="14">
        <v>1000000</v>
      </c>
      <c r="G428" s="12" t="s">
        <v>27</v>
      </c>
      <c r="H428" s="13">
        <v>78.83</v>
      </c>
      <c r="I428" s="13">
        <v>0.9</v>
      </c>
      <c r="J428" s="14">
        <f t="shared" si="50"/>
        <v>6537</v>
      </c>
      <c r="K428" t="str">
        <f t="shared" si="51"/>
        <v>Biomethane LNG from North American Livestock Manure with Avoided Methane (NMRNLG002) - Heavy-Duty Spark-Ignition / Off-Road Application|2031</v>
      </c>
    </row>
    <row r="429" spans="1:11" x14ac:dyDescent="0.25">
      <c r="A429" t="s">
        <v>70</v>
      </c>
      <c r="B429" s="12"/>
      <c r="C429" s="12">
        <v>2032</v>
      </c>
      <c r="D429" s="13">
        <v>74.510000000000005</v>
      </c>
      <c r="E429" s="13">
        <v>-15</v>
      </c>
      <c r="F429" s="14">
        <v>1000000</v>
      </c>
      <c r="G429" s="12" t="s">
        <v>27</v>
      </c>
      <c r="H429" s="13">
        <v>78.83</v>
      </c>
      <c r="I429" s="13">
        <v>0.9</v>
      </c>
      <c r="J429" s="14">
        <f t="shared" si="50"/>
        <v>6469</v>
      </c>
      <c r="K429" t="str">
        <f t="shared" si="51"/>
        <v>Biomethane LNG from North American Livestock Manure with Avoided Methane (NMRNLG002) - Heavy-Duty Spark-Ignition / Off-Road Application|2032</v>
      </c>
    </row>
    <row r="430" spans="1:11" x14ac:dyDescent="0.25">
      <c r="A430" t="s">
        <v>70</v>
      </c>
      <c r="B430" s="12"/>
      <c r="C430" s="12">
        <v>2033</v>
      </c>
      <c r="D430" s="13">
        <v>73.56</v>
      </c>
      <c r="E430" s="13">
        <v>-15</v>
      </c>
      <c r="F430" s="14">
        <v>1000000</v>
      </c>
      <c r="G430" s="12" t="s">
        <v>27</v>
      </c>
      <c r="H430" s="13">
        <v>78.83</v>
      </c>
      <c r="I430" s="13">
        <v>0.9</v>
      </c>
      <c r="J430" s="14">
        <f t="shared" si="50"/>
        <v>6401</v>
      </c>
      <c r="K430" t="str">
        <f t="shared" si="51"/>
        <v>Biomethane LNG from North American Livestock Manure with Avoided Methane (NMRNLG002) - Heavy-Duty Spark-Ignition / Off-Road Application|2033</v>
      </c>
    </row>
    <row r="431" spans="1:11" x14ac:dyDescent="0.25">
      <c r="A431" t="s">
        <v>70</v>
      </c>
      <c r="B431" s="12"/>
      <c r="C431" s="12">
        <v>2034</v>
      </c>
      <c r="D431" s="13">
        <v>72.599999999999994</v>
      </c>
      <c r="E431" s="13">
        <v>-15</v>
      </c>
      <c r="F431" s="14">
        <v>1000000</v>
      </c>
      <c r="G431" s="12" t="s">
        <v>27</v>
      </c>
      <c r="H431" s="13">
        <v>78.83</v>
      </c>
      <c r="I431" s="13">
        <v>0.9</v>
      </c>
      <c r="J431" s="14">
        <f t="shared" si="50"/>
        <v>6333</v>
      </c>
      <c r="K431" t="str">
        <f t="shared" si="51"/>
        <v>Biomethane LNG from North American Livestock Manure with Avoided Methane (NMRNLG002) - Heavy-Duty Spark-Ignition / Off-Road Application|2034</v>
      </c>
    </row>
    <row r="432" spans="1:11" x14ac:dyDescent="0.25">
      <c r="A432" t="s">
        <v>70</v>
      </c>
      <c r="B432" s="12"/>
      <c r="C432" s="12">
        <v>2035</v>
      </c>
      <c r="D432" s="13">
        <v>71.650000000000006</v>
      </c>
      <c r="E432" s="13">
        <v>-15</v>
      </c>
      <c r="F432" s="14">
        <v>1000000</v>
      </c>
      <c r="G432" s="12" t="s">
        <v>27</v>
      </c>
      <c r="H432" s="13">
        <v>78.83</v>
      </c>
      <c r="I432" s="13">
        <v>0.9</v>
      </c>
      <c r="J432" s="14">
        <f t="shared" si="50"/>
        <v>6266</v>
      </c>
      <c r="K432" t="str">
        <f t="shared" si="51"/>
        <v>Biomethane LNG from North American Livestock Manure with Avoided Methane (NMRNLG002) - Heavy-Duty Spark-Ignition / Off-Road Application|2035</v>
      </c>
    </row>
    <row r="433" spans="1:11" x14ac:dyDescent="0.25">
      <c r="A433" t="s">
        <v>70</v>
      </c>
      <c r="B433" s="12"/>
      <c r="C433" s="12">
        <v>2036</v>
      </c>
      <c r="D433" s="13">
        <v>70.69</v>
      </c>
      <c r="E433" s="13">
        <v>-15</v>
      </c>
      <c r="F433" s="14">
        <v>1000000</v>
      </c>
      <c r="G433" s="12" t="s">
        <v>27</v>
      </c>
      <c r="H433" s="13">
        <v>78.83</v>
      </c>
      <c r="I433" s="13">
        <v>0.9</v>
      </c>
      <c r="J433" s="14">
        <f t="shared" si="50"/>
        <v>6198</v>
      </c>
      <c r="K433" t="str">
        <f t="shared" si="51"/>
        <v>Biomethane LNG from North American Livestock Manure with Avoided Methane (NMRNLG002) - Heavy-Duty Spark-Ignition / Off-Road Application|2036</v>
      </c>
    </row>
    <row r="434" spans="1:11" x14ac:dyDescent="0.25">
      <c r="A434" t="s">
        <v>70</v>
      </c>
      <c r="B434" s="12"/>
      <c r="C434" s="12">
        <v>2037</v>
      </c>
      <c r="D434" s="13">
        <v>69.739999999999995</v>
      </c>
      <c r="E434" s="13">
        <v>-15</v>
      </c>
      <c r="F434" s="14">
        <v>1000000</v>
      </c>
      <c r="G434" s="12" t="s">
        <v>27</v>
      </c>
      <c r="H434" s="13">
        <v>78.83</v>
      </c>
      <c r="I434" s="13">
        <v>0.9</v>
      </c>
      <c r="J434" s="14">
        <f t="shared" si="50"/>
        <v>6130</v>
      </c>
      <c r="K434" t="str">
        <f t="shared" si="51"/>
        <v>Biomethane LNG from North American Livestock Manure with Avoided Methane (NMRNLG002) - Heavy-Duty Spark-Ignition / Off-Road Application|2037</v>
      </c>
    </row>
    <row r="435" spans="1:11" x14ac:dyDescent="0.25">
      <c r="A435" t="s">
        <v>70</v>
      </c>
      <c r="B435" s="12"/>
      <c r="C435" s="12">
        <v>2038</v>
      </c>
      <c r="D435" s="13">
        <v>68.78</v>
      </c>
      <c r="E435" s="13">
        <v>-15</v>
      </c>
      <c r="F435" s="14">
        <v>1000000</v>
      </c>
      <c r="G435" s="12" t="s">
        <v>27</v>
      </c>
      <c r="H435" s="13">
        <v>78.83</v>
      </c>
      <c r="I435" s="13">
        <v>0.9</v>
      </c>
      <c r="J435" s="14">
        <f t="shared" si="50"/>
        <v>6062</v>
      </c>
      <c r="K435" t="str">
        <f t="shared" si="51"/>
        <v>Biomethane LNG from North American Livestock Manure with Avoided Methane (NMRNLG002) - Heavy-Duty Spark-Ignition / Off-Road Application|2038</v>
      </c>
    </row>
    <row r="436" spans="1:11" x14ac:dyDescent="0.25">
      <c r="A436" t="s">
        <v>70</v>
      </c>
      <c r="B436" s="12"/>
      <c r="C436" s="12">
        <v>2039</v>
      </c>
      <c r="D436" s="13">
        <v>67.83</v>
      </c>
      <c r="E436" s="13">
        <v>-15</v>
      </c>
      <c r="F436" s="14">
        <v>1000000</v>
      </c>
      <c r="G436" s="12" t="s">
        <v>27</v>
      </c>
      <c r="H436" s="13">
        <v>78.83</v>
      </c>
      <c r="I436" s="13">
        <v>0.9</v>
      </c>
      <c r="J436" s="14">
        <f t="shared" si="50"/>
        <v>5995</v>
      </c>
      <c r="K436" t="str">
        <f t="shared" si="51"/>
        <v>Biomethane LNG from North American Livestock Manure with Avoided Methane (NMRNLG002) - Heavy-Duty Spark-Ignition / Off-Road Application|2039</v>
      </c>
    </row>
    <row r="437" spans="1:11" ht="25.5" x14ac:dyDescent="0.25">
      <c r="A437" t="s">
        <v>70</v>
      </c>
      <c r="B437" s="12"/>
      <c r="C437" s="12" t="s">
        <v>28</v>
      </c>
      <c r="D437" s="13">
        <v>66.87</v>
      </c>
      <c r="E437" s="13">
        <v>-15</v>
      </c>
      <c r="F437" s="14">
        <v>1000000</v>
      </c>
      <c r="G437" s="12" t="s">
        <v>27</v>
      </c>
      <c r="H437" s="13">
        <v>78.83</v>
      </c>
      <c r="I437" s="13">
        <v>0.9</v>
      </c>
      <c r="J437" s="14">
        <f t="shared" si="50"/>
        <v>5927</v>
      </c>
      <c r="K437" t="str">
        <f t="shared" si="51"/>
        <v>Biomethane LNG from North American Livestock Manure with Avoided Methane (NMRNLG002) - Heavy-Duty Spark-Ignition / Off-Road Application|2040 and subsequent years</v>
      </c>
    </row>
    <row r="438" spans="1:11" x14ac:dyDescent="0.25">
      <c r="D438" s="7"/>
      <c r="E438" s="7"/>
      <c r="F438" s="8"/>
      <c r="H438" s="7"/>
      <c r="I438" s="7"/>
      <c r="J438" s="8"/>
    </row>
    <row r="439" spans="1:11" ht="38.25" x14ac:dyDescent="0.25">
      <c r="A439" t="s">
        <v>71</v>
      </c>
      <c r="B439" s="21" t="s">
        <v>71</v>
      </c>
      <c r="C439" s="21">
        <v>2026</v>
      </c>
      <c r="D439" s="22">
        <v>93.81</v>
      </c>
      <c r="E439" s="22">
        <v>35</v>
      </c>
      <c r="F439" s="23">
        <v>1000000</v>
      </c>
      <c r="G439" s="21" t="s">
        <v>27</v>
      </c>
      <c r="H439" s="22">
        <v>78.83</v>
      </c>
      <c r="I439" s="22">
        <v>1</v>
      </c>
      <c r="J439" s="23">
        <f t="shared" ref="J439:J453" si="52">ROUND(((D439-(E439/I439))*F439*H439*I439)/1000000,0)</f>
        <v>4636</v>
      </c>
      <c r="K439" t="str">
        <f t="shared" ref="K439:K453" si="53">A439&amp;"|"&amp;C439</f>
        <v>Biomethane LNG from Landfill Gas or Wastewater Treatment (NMLNG003) - Heavy-Duty Compression-Ignition / Off-Road Application|2026</v>
      </c>
    </row>
    <row r="440" spans="1:11" x14ac:dyDescent="0.25">
      <c r="A440" t="s">
        <v>71</v>
      </c>
      <c r="B440" s="12"/>
      <c r="C440" s="12">
        <v>2027</v>
      </c>
      <c r="D440" s="13">
        <v>92.38</v>
      </c>
      <c r="E440" s="13">
        <v>35</v>
      </c>
      <c r="F440" s="14">
        <v>1000000</v>
      </c>
      <c r="G440" s="12" t="s">
        <v>27</v>
      </c>
      <c r="H440" s="13">
        <v>78.83</v>
      </c>
      <c r="I440" s="13">
        <v>1</v>
      </c>
      <c r="J440" s="14">
        <f t="shared" si="52"/>
        <v>4523</v>
      </c>
      <c r="K440" t="str">
        <f t="shared" si="53"/>
        <v>Biomethane LNG from Landfill Gas or Wastewater Treatment (NMLNG003) - Heavy-Duty Compression-Ignition / Off-Road Application|2027</v>
      </c>
    </row>
    <row r="441" spans="1:11" x14ac:dyDescent="0.25">
      <c r="A441" t="s">
        <v>71</v>
      </c>
      <c r="B441" s="12"/>
      <c r="C441" s="12">
        <v>2028</v>
      </c>
      <c r="D441" s="13">
        <v>89.8</v>
      </c>
      <c r="E441" s="13">
        <v>35</v>
      </c>
      <c r="F441" s="14">
        <v>1000000</v>
      </c>
      <c r="G441" s="12" t="s">
        <v>27</v>
      </c>
      <c r="H441" s="13">
        <v>78.83</v>
      </c>
      <c r="I441" s="13">
        <v>1</v>
      </c>
      <c r="J441" s="14">
        <f t="shared" si="52"/>
        <v>4320</v>
      </c>
      <c r="K441" t="str">
        <f t="shared" si="53"/>
        <v>Biomethane LNG from Landfill Gas or Wastewater Treatment (NMLNG003) - Heavy-Duty Compression-Ignition / Off-Road Application|2028</v>
      </c>
    </row>
    <row r="442" spans="1:11" x14ac:dyDescent="0.25">
      <c r="A442" t="s">
        <v>71</v>
      </c>
      <c r="B442" s="12"/>
      <c r="C442" s="12">
        <v>2029</v>
      </c>
      <c r="D442" s="13">
        <v>85.02</v>
      </c>
      <c r="E442" s="13">
        <v>35</v>
      </c>
      <c r="F442" s="14">
        <v>1000000</v>
      </c>
      <c r="G442" s="12" t="s">
        <v>27</v>
      </c>
      <c r="H442" s="13">
        <v>78.83</v>
      </c>
      <c r="I442" s="13">
        <v>1</v>
      </c>
      <c r="J442" s="14">
        <f t="shared" si="52"/>
        <v>3943</v>
      </c>
      <c r="K442" t="str">
        <f t="shared" si="53"/>
        <v>Biomethane LNG from Landfill Gas or Wastewater Treatment (NMLNG003) - Heavy-Duty Compression-Ignition / Off-Road Application|2029</v>
      </c>
    </row>
    <row r="443" spans="1:11" x14ac:dyDescent="0.25">
      <c r="A443" t="s">
        <v>71</v>
      </c>
      <c r="B443" s="12"/>
      <c r="C443" s="12">
        <v>2030</v>
      </c>
      <c r="D443" s="13">
        <v>76.42</v>
      </c>
      <c r="E443" s="13">
        <v>35</v>
      </c>
      <c r="F443" s="14">
        <v>1000000</v>
      </c>
      <c r="G443" s="12" t="s">
        <v>27</v>
      </c>
      <c r="H443" s="13">
        <v>78.83</v>
      </c>
      <c r="I443" s="13">
        <v>1</v>
      </c>
      <c r="J443" s="14">
        <f t="shared" si="52"/>
        <v>3265</v>
      </c>
      <c r="K443" t="str">
        <f t="shared" si="53"/>
        <v>Biomethane LNG from Landfill Gas or Wastewater Treatment (NMLNG003) - Heavy-Duty Compression-Ignition / Off-Road Application|2030</v>
      </c>
    </row>
    <row r="444" spans="1:11" x14ac:dyDescent="0.25">
      <c r="A444" t="s">
        <v>71</v>
      </c>
      <c r="B444" s="12"/>
      <c r="C444" s="12">
        <v>2031</v>
      </c>
      <c r="D444" s="13">
        <v>75.47</v>
      </c>
      <c r="E444" s="13">
        <v>35</v>
      </c>
      <c r="F444" s="14">
        <v>1000000</v>
      </c>
      <c r="G444" s="12" t="s">
        <v>27</v>
      </c>
      <c r="H444" s="13">
        <v>78.83</v>
      </c>
      <c r="I444" s="13">
        <v>1</v>
      </c>
      <c r="J444" s="14">
        <f t="shared" si="52"/>
        <v>3190</v>
      </c>
      <c r="K444" t="str">
        <f t="shared" si="53"/>
        <v>Biomethane LNG from Landfill Gas or Wastewater Treatment (NMLNG003) - Heavy-Duty Compression-Ignition / Off-Road Application|2031</v>
      </c>
    </row>
    <row r="445" spans="1:11" x14ac:dyDescent="0.25">
      <c r="A445" t="s">
        <v>71</v>
      </c>
      <c r="B445" s="12"/>
      <c r="C445" s="12">
        <v>2032</v>
      </c>
      <c r="D445" s="13">
        <v>74.510000000000005</v>
      </c>
      <c r="E445" s="13">
        <v>35</v>
      </c>
      <c r="F445" s="14">
        <v>1000000</v>
      </c>
      <c r="G445" s="12" t="s">
        <v>27</v>
      </c>
      <c r="H445" s="13">
        <v>78.83</v>
      </c>
      <c r="I445" s="13">
        <v>1</v>
      </c>
      <c r="J445" s="14">
        <f t="shared" si="52"/>
        <v>3115</v>
      </c>
      <c r="K445" t="str">
        <f t="shared" si="53"/>
        <v>Biomethane LNG from Landfill Gas or Wastewater Treatment (NMLNG003) - Heavy-Duty Compression-Ignition / Off-Road Application|2032</v>
      </c>
    </row>
    <row r="446" spans="1:11" x14ac:dyDescent="0.25">
      <c r="A446" t="s">
        <v>71</v>
      </c>
      <c r="B446" s="12"/>
      <c r="C446" s="12">
        <v>2033</v>
      </c>
      <c r="D446" s="13">
        <v>73.56</v>
      </c>
      <c r="E446" s="13">
        <v>35</v>
      </c>
      <c r="F446" s="14">
        <v>1000000</v>
      </c>
      <c r="G446" s="12" t="s">
        <v>27</v>
      </c>
      <c r="H446" s="13">
        <v>78.83</v>
      </c>
      <c r="I446" s="13">
        <v>1</v>
      </c>
      <c r="J446" s="14">
        <f t="shared" si="52"/>
        <v>3040</v>
      </c>
      <c r="K446" t="str">
        <f t="shared" si="53"/>
        <v>Biomethane LNG from Landfill Gas or Wastewater Treatment (NMLNG003) - Heavy-Duty Compression-Ignition / Off-Road Application|2033</v>
      </c>
    </row>
    <row r="447" spans="1:11" x14ac:dyDescent="0.25">
      <c r="A447" t="s">
        <v>71</v>
      </c>
      <c r="B447" s="12"/>
      <c r="C447" s="12">
        <v>2034</v>
      </c>
      <c r="D447" s="13">
        <v>72.599999999999994</v>
      </c>
      <c r="E447" s="13">
        <v>35</v>
      </c>
      <c r="F447" s="14">
        <v>1000000</v>
      </c>
      <c r="G447" s="12" t="s">
        <v>27</v>
      </c>
      <c r="H447" s="13">
        <v>78.83</v>
      </c>
      <c r="I447" s="13">
        <v>1</v>
      </c>
      <c r="J447" s="14">
        <f t="shared" si="52"/>
        <v>2964</v>
      </c>
      <c r="K447" t="str">
        <f t="shared" si="53"/>
        <v>Biomethane LNG from Landfill Gas or Wastewater Treatment (NMLNG003) - Heavy-Duty Compression-Ignition / Off-Road Application|2034</v>
      </c>
    </row>
    <row r="448" spans="1:11" x14ac:dyDescent="0.25">
      <c r="A448" t="s">
        <v>71</v>
      </c>
      <c r="B448" s="12"/>
      <c r="C448" s="12">
        <v>2035</v>
      </c>
      <c r="D448" s="13">
        <v>71.650000000000006</v>
      </c>
      <c r="E448" s="13">
        <v>35</v>
      </c>
      <c r="F448" s="14">
        <v>1000000</v>
      </c>
      <c r="G448" s="12" t="s">
        <v>27</v>
      </c>
      <c r="H448" s="13">
        <v>78.83</v>
      </c>
      <c r="I448" s="13">
        <v>1</v>
      </c>
      <c r="J448" s="14">
        <f t="shared" si="52"/>
        <v>2889</v>
      </c>
      <c r="K448" t="str">
        <f t="shared" si="53"/>
        <v>Biomethane LNG from Landfill Gas or Wastewater Treatment (NMLNG003) - Heavy-Duty Compression-Ignition / Off-Road Application|2035</v>
      </c>
    </row>
    <row r="449" spans="1:11" x14ac:dyDescent="0.25">
      <c r="A449" t="s">
        <v>71</v>
      </c>
      <c r="B449" s="12"/>
      <c r="C449" s="12">
        <v>2036</v>
      </c>
      <c r="D449" s="13">
        <v>70.69</v>
      </c>
      <c r="E449" s="13">
        <v>35</v>
      </c>
      <c r="F449" s="14">
        <v>1000000</v>
      </c>
      <c r="G449" s="12" t="s">
        <v>27</v>
      </c>
      <c r="H449" s="13">
        <v>78.83</v>
      </c>
      <c r="I449" s="13">
        <v>1</v>
      </c>
      <c r="J449" s="14">
        <f t="shared" si="52"/>
        <v>2813</v>
      </c>
      <c r="K449" t="str">
        <f t="shared" si="53"/>
        <v>Biomethane LNG from Landfill Gas or Wastewater Treatment (NMLNG003) - Heavy-Duty Compression-Ignition / Off-Road Application|2036</v>
      </c>
    </row>
    <row r="450" spans="1:11" x14ac:dyDescent="0.25">
      <c r="A450" t="s">
        <v>71</v>
      </c>
      <c r="B450" s="12"/>
      <c r="C450" s="12">
        <v>2037</v>
      </c>
      <c r="D450" s="13">
        <v>69.739999999999995</v>
      </c>
      <c r="E450" s="13">
        <v>35</v>
      </c>
      <c r="F450" s="14">
        <v>1000000</v>
      </c>
      <c r="G450" s="12" t="s">
        <v>27</v>
      </c>
      <c r="H450" s="13">
        <v>78.83</v>
      </c>
      <c r="I450" s="13">
        <v>1</v>
      </c>
      <c r="J450" s="14">
        <f t="shared" si="52"/>
        <v>2739</v>
      </c>
      <c r="K450" t="str">
        <f t="shared" si="53"/>
        <v>Biomethane LNG from Landfill Gas or Wastewater Treatment (NMLNG003) - Heavy-Duty Compression-Ignition / Off-Road Application|2037</v>
      </c>
    </row>
    <row r="451" spans="1:11" x14ac:dyDescent="0.25">
      <c r="A451" t="s">
        <v>71</v>
      </c>
      <c r="B451" s="12"/>
      <c r="C451" s="12">
        <v>2038</v>
      </c>
      <c r="D451" s="13">
        <v>68.78</v>
      </c>
      <c r="E451" s="13">
        <v>35</v>
      </c>
      <c r="F451" s="14">
        <v>1000000</v>
      </c>
      <c r="G451" s="12" t="s">
        <v>27</v>
      </c>
      <c r="H451" s="13">
        <v>78.83</v>
      </c>
      <c r="I451" s="13">
        <v>1</v>
      </c>
      <c r="J451" s="14">
        <f t="shared" si="52"/>
        <v>2663</v>
      </c>
      <c r="K451" t="str">
        <f t="shared" si="53"/>
        <v>Biomethane LNG from Landfill Gas or Wastewater Treatment (NMLNG003) - Heavy-Duty Compression-Ignition / Off-Road Application|2038</v>
      </c>
    </row>
    <row r="452" spans="1:11" x14ac:dyDescent="0.25">
      <c r="A452" t="s">
        <v>71</v>
      </c>
      <c r="B452" s="12"/>
      <c r="C452" s="12">
        <v>2039</v>
      </c>
      <c r="D452" s="13">
        <v>67.83</v>
      </c>
      <c r="E452" s="13">
        <v>35</v>
      </c>
      <c r="F452" s="14">
        <v>1000000</v>
      </c>
      <c r="G452" s="12" t="s">
        <v>27</v>
      </c>
      <c r="H452" s="13">
        <v>78.83</v>
      </c>
      <c r="I452" s="13">
        <v>1</v>
      </c>
      <c r="J452" s="14">
        <f t="shared" si="52"/>
        <v>2588</v>
      </c>
      <c r="K452" t="str">
        <f t="shared" si="53"/>
        <v>Biomethane LNG from Landfill Gas or Wastewater Treatment (NMLNG003) - Heavy-Duty Compression-Ignition / Off-Road Application|2039</v>
      </c>
    </row>
    <row r="453" spans="1:11" ht="25.5" x14ac:dyDescent="0.25">
      <c r="A453" t="s">
        <v>71</v>
      </c>
      <c r="B453" s="12"/>
      <c r="C453" s="12" t="s">
        <v>28</v>
      </c>
      <c r="D453" s="13">
        <v>66.87</v>
      </c>
      <c r="E453" s="13">
        <v>35</v>
      </c>
      <c r="F453" s="14">
        <v>1000000</v>
      </c>
      <c r="G453" s="12" t="s">
        <v>27</v>
      </c>
      <c r="H453" s="13">
        <v>78.83</v>
      </c>
      <c r="I453" s="13">
        <v>1</v>
      </c>
      <c r="J453" s="14">
        <f t="shared" si="52"/>
        <v>2512</v>
      </c>
      <c r="K453" t="str">
        <f t="shared" si="53"/>
        <v>Biomethane LNG from Landfill Gas or Wastewater Treatment (NMLNG003) - Heavy-Duty Compression-Ignition / Off-Road Application|2040 and subsequent years</v>
      </c>
    </row>
    <row r="454" spans="1:11" x14ac:dyDescent="0.25">
      <c r="D454" s="7"/>
      <c r="E454" s="7"/>
      <c r="F454" s="8"/>
      <c r="H454" s="7"/>
      <c r="I454" s="7"/>
      <c r="J454" s="8"/>
    </row>
    <row r="455" spans="1:11" ht="25.5" x14ac:dyDescent="0.25">
      <c r="A455" t="s">
        <v>72</v>
      </c>
      <c r="B455" s="21" t="s">
        <v>72</v>
      </c>
      <c r="C455" s="21">
        <v>2026</v>
      </c>
      <c r="D455" s="22">
        <v>93.81</v>
      </c>
      <c r="E455" s="22">
        <v>35</v>
      </c>
      <c r="F455" s="23">
        <v>1000000</v>
      </c>
      <c r="G455" s="21" t="s">
        <v>27</v>
      </c>
      <c r="H455" s="22">
        <v>78.83</v>
      </c>
      <c r="I455" s="22">
        <v>0.9</v>
      </c>
      <c r="J455" s="23">
        <f t="shared" ref="J455:J469" si="54">ROUND(((D455-(E455/I455))*F455*H455*I455)/1000000,0)</f>
        <v>3896</v>
      </c>
      <c r="K455" t="str">
        <f t="shared" ref="K455:K469" si="55">A455&amp;"|"&amp;C455</f>
        <v>Biomethane LNG from Landfill Gas or Wastewater Treatment (NMLNG003) - Heavy-Duty Spark-Ignition / Off-Road Application|2026</v>
      </c>
    </row>
    <row r="456" spans="1:11" x14ac:dyDescent="0.25">
      <c r="A456" t="s">
        <v>72</v>
      </c>
      <c r="B456" s="12"/>
      <c r="C456" s="12">
        <v>2027</v>
      </c>
      <c r="D456" s="13">
        <v>92.38</v>
      </c>
      <c r="E456" s="13">
        <v>35</v>
      </c>
      <c r="F456" s="14">
        <v>1000000</v>
      </c>
      <c r="G456" s="12" t="s">
        <v>27</v>
      </c>
      <c r="H456" s="13">
        <v>78.83</v>
      </c>
      <c r="I456" s="13">
        <v>0.9</v>
      </c>
      <c r="J456" s="14">
        <f t="shared" si="54"/>
        <v>3795</v>
      </c>
      <c r="K456" t="str">
        <f t="shared" si="55"/>
        <v>Biomethane LNG from Landfill Gas or Wastewater Treatment (NMLNG003) - Heavy-Duty Spark-Ignition / Off-Road Application|2027</v>
      </c>
    </row>
    <row r="457" spans="1:11" x14ac:dyDescent="0.25">
      <c r="A457" t="s">
        <v>72</v>
      </c>
      <c r="B457" s="12"/>
      <c r="C457" s="12">
        <v>2028</v>
      </c>
      <c r="D457" s="13">
        <v>89.8</v>
      </c>
      <c r="E457" s="13">
        <v>35</v>
      </c>
      <c r="F457" s="14">
        <v>1000000</v>
      </c>
      <c r="G457" s="12" t="s">
        <v>27</v>
      </c>
      <c r="H457" s="13">
        <v>78.83</v>
      </c>
      <c r="I457" s="13">
        <v>0.9</v>
      </c>
      <c r="J457" s="14">
        <f t="shared" si="54"/>
        <v>3612</v>
      </c>
      <c r="K457" t="str">
        <f t="shared" si="55"/>
        <v>Biomethane LNG from Landfill Gas or Wastewater Treatment (NMLNG003) - Heavy-Duty Spark-Ignition / Off-Road Application|2028</v>
      </c>
    </row>
    <row r="458" spans="1:11" x14ac:dyDescent="0.25">
      <c r="A458" t="s">
        <v>72</v>
      </c>
      <c r="B458" s="12"/>
      <c r="C458" s="12">
        <v>2029</v>
      </c>
      <c r="D458" s="13">
        <v>85.02</v>
      </c>
      <c r="E458" s="13">
        <v>35</v>
      </c>
      <c r="F458" s="14">
        <v>1000000</v>
      </c>
      <c r="G458" s="12" t="s">
        <v>27</v>
      </c>
      <c r="H458" s="13">
        <v>78.83</v>
      </c>
      <c r="I458" s="13">
        <v>0.9</v>
      </c>
      <c r="J458" s="14">
        <f t="shared" si="54"/>
        <v>3273</v>
      </c>
      <c r="K458" t="str">
        <f t="shared" si="55"/>
        <v>Biomethane LNG from Landfill Gas or Wastewater Treatment (NMLNG003) - Heavy-Duty Spark-Ignition / Off-Road Application|2029</v>
      </c>
    </row>
    <row r="459" spans="1:11" x14ac:dyDescent="0.25">
      <c r="A459" t="s">
        <v>72</v>
      </c>
      <c r="B459" s="12"/>
      <c r="C459" s="12">
        <v>2030</v>
      </c>
      <c r="D459" s="13">
        <v>76.42</v>
      </c>
      <c r="E459" s="13">
        <v>35</v>
      </c>
      <c r="F459" s="14">
        <v>1000000</v>
      </c>
      <c r="G459" s="12" t="s">
        <v>27</v>
      </c>
      <c r="H459" s="13">
        <v>78.83</v>
      </c>
      <c r="I459" s="13">
        <v>0.9</v>
      </c>
      <c r="J459" s="14">
        <f t="shared" si="54"/>
        <v>2663</v>
      </c>
      <c r="K459" t="str">
        <f t="shared" si="55"/>
        <v>Biomethane LNG from Landfill Gas or Wastewater Treatment (NMLNG003) - Heavy-Duty Spark-Ignition / Off-Road Application|2030</v>
      </c>
    </row>
    <row r="460" spans="1:11" x14ac:dyDescent="0.25">
      <c r="A460" t="s">
        <v>72</v>
      </c>
      <c r="B460" s="12"/>
      <c r="C460" s="12">
        <v>2031</v>
      </c>
      <c r="D460" s="13">
        <v>75.47</v>
      </c>
      <c r="E460" s="13">
        <v>35</v>
      </c>
      <c r="F460" s="14">
        <v>1000000</v>
      </c>
      <c r="G460" s="12" t="s">
        <v>27</v>
      </c>
      <c r="H460" s="13">
        <v>78.83</v>
      </c>
      <c r="I460" s="13">
        <v>0.9</v>
      </c>
      <c r="J460" s="14">
        <f t="shared" si="54"/>
        <v>2595</v>
      </c>
      <c r="K460" t="str">
        <f t="shared" si="55"/>
        <v>Biomethane LNG from Landfill Gas or Wastewater Treatment (NMLNG003) - Heavy-Duty Spark-Ignition / Off-Road Application|2031</v>
      </c>
    </row>
    <row r="461" spans="1:11" x14ac:dyDescent="0.25">
      <c r="A461" t="s">
        <v>72</v>
      </c>
      <c r="B461" s="12"/>
      <c r="C461" s="12">
        <v>2032</v>
      </c>
      <c r="D461" s="13">
        <v>74.510000000000005</v>
      </c>
      <c r="E461" s="13">
        <v>35</v>
      </c>
      <c r="F461" s="14">
        <v>1000000</v>
      </c>
      <c r="G461" s="12" t="s">
        <v>27</v>
      </c>
      <c r="H461" s="13">
        <v>78.83</v>
      </c>
      <c r="I461" s="13">
        <v>0.9</v>
      </c>
      <c r="J461" s="14">
        <f t="shared" si="54"/>
        <v>2527</v>
      </c>
      <c r="K461" t="str">
        <f t="shared" si="55"/>
        <v>Biomethane LNG from Landfill Gas or Wastewater Treatment (NMLNG003) - Heavy-Duty Spark-Ignition / Off-Road Application|2032</v>
      </c>
    </row>
    <row r="462" spans="1:11" x14ac:dyDescent="0.25">
      <c r="A462" t="s">
        <v>72</v>
      </c>
      <c r="B462" s="12"/>
      <c r="C462" s="12">
        <v>2033</v>
      </c>
      <c r="D462" s="13">
        <v>73.56</v>
      </c>
      <c r="E462" s="13">
        <v>35</v>
      </c>
      <c r="F462" s="14">
        <v>1000000</v>
      </c>
      <c r="G462" s="12" t="s">
        <v>27</v>
      </c>
      <c r="H462" s="13">
        <v>78.83</v>
      </c>
      <c r="I462" s="13">
        <v>0.9</v>
      </c>
      <c r="J462" s="14">
        <f t="shared" si="54"/>
        <v>2460</v>
      </c>
      <c r="K462" t="str">
        <f t="shared" si="55"/>
        <v>Biomethane LNG from Landfill Gas or Wastewater Treatment (NMLNG003) - Heavy-Duty Spark-Ignition / Off-Road Application|2033</v>
      </c>
    </row>
    <row r="463" spans="1:11" x14ac:dyDescent="0.25">
      <c r="A463" t="s">
        <v>72</v>
      </c>
      <c r="B463" s="12"/>
      <c r="C463" s="12">
        <v>2034</v>
      </c>
      <c r="D463" s="13">
        <v>72.599999999999994</v>
      </c>
      <c r="E463" s="13">
        <v>35</v>
      </c>
      <c r="F463" s="14">
        <v>1000000</v>
      </c>
      <c r="G463" s="12" t="s">
        <v>27</v>
      </c>
      <c r="H463" s="13">
        <v>78.83</v>
      </c>
      <c r="I463" s="13">
        <v>0.9</v>
      </c>
      <c r="J463" s="14">
        <f t="shared" si="54"/>
        <v>2392</v>
      </c>
      <c r="K463" t="str">
        <f t="shared" si="55"/>
        <v>Biomethane LNG from Landfill Gas or Wastewater Treatment (NMLNG003) - Heavy-Duty Spark-Ignition / Off-Road Application|2034</v>
      </c>
    </row>
    <row r="464" spans="1:11" x14ac:dyDescent="0.25">
      <c r="A464" t="s">
        <v>72</v>
      </c>
      <c r="B464" s="12"/>
      <c r="C464" s="12">
        <v>2035</v>
      </c>
      <c r="D464" s="13">
        <v>71.650000000000006</v>
      </c>
      <c r="E464" s="13">
        <v>35</v>
      </c>
      <c r="F464" s="14">
        <v>1000000</v>
      </c>
      <c r="G464" s="12" t="s">
        <v>27</v>
      </c>
      <c r="H464" s="13">
        <v>78.83</v>
      </c>
      <c r="I464" s="13">
        <v>0.9</v>
      </c>
      <c r="J464" s="14">
        <f t="shared" si="54"/>
        <v>2324</v>
      </c>
      <c r="K464" t="str">
        <f t="shared" si="55"/>
        <v>Biomethane LNG from Landfill Gas or Wastewater Treatment (NMLNG003) - Heavy-Duty Spark-Ignition / Off-Road Application|2035</v>
      </c>
    </row>
    <row r="465" spans="1:11" x14ac:dyDescent="0.25">
      <c r="A465" t="s">
        <v>72</v>
      </c>
      <c r="B465" s="12"/>
      <c r="C465" s="12">
        <v>2036</v>
      </c>
      <c r="D465" s="13">
        <v>70.69</v>
      </c>
      <c r="E465" s="13">
        <v>35</v>
      </c>
      <c r="F465" s="14">
        <v>1000000</v>
      </c>
      <c r="G465" s="12" t="s">
        <v>27</v>
      </c>
      <c r="H465" s="13">
        <v>78.83</v>
      </c>
      <c r="I465" s="13">
        <v>0.9</v>
      </c>
      <c r="J465" s="14">
        <f t="shared" si="54"/>
        <v>2256</v>
      </c>
      <c r="K465" t="str">
        <f t="shared" si="55"/>
        <v>Biomethane LNG from Landfill Gas or Wastewater Treatment (NMLNG003) - Heavy-Duty Spark-Ignition / Off-Road Application|2036</v>
      </c>
    </row>
    <row r="466" spans="1:11" x14ac:dyDescent="0.25">
      <c r="A466" t="s">
        <v>72</v>
      </c>
      <c r="B466" s="12"/>
      <c r="C466" s="12">
        <v>2037</v>
      </c>
      <c r="D466" s="13">
        <v>69.739999999999995</v>
      </c>
      <c r="E466" s="13">
        <v>35</v>
      </c>
      <c r="F466" s="14">
        <v>1000000</v>
      </c>
      <c r="G466" s="12" t="s">
        <v>27</v>
      </c>
      <c r="H466" s="13">
        <v>78.83</v>
      </c>
      <c r="I466" s="13">
        <v>0.9</v>
      </c>
      <c r="J466" s="14">
        <f t="shared" si="54"/>
        <v>2189</v>
      </c>
      <c r="K466" t="str">
        <f t="shared" si="55"/>
        <v>Biomethane LNG from Landfill Gas or Wastewater Treatment (NMLNG003) - Heavy-Duty Spark-Ignition / Off-Road Application|2037</v>
      </c>
    </row>
    <row r="467" spans="1:11" x14ac:dyDescent="0.25">
      <c r="A467" t="s">
        <v>72</v>
      </c>
      <c r="B467" s="12"/>
      <c r="C467" s="12">
        <v>2038</v>
      </c>
      <c r="D467" s="13">
        <v>68.78</v>
      </c>
      <c r="E467" s="13">
        <v>35</v>
      </c>
      <c r="F467" s="14">
        <v>1000000</v>
      </c>
      <c r="G467" s="12" t="s">
        <v>27</v>
      </c>
      <c r="H467" s="13">
        <v>78.83</v>
      </c>
      <c r="I467" s="13">
        <v>0.9</v>
      </c>
      <c r="J467" s="14">
        <f t="shared" si="54"/>
        <v>2121</v>
      </c>
      <c r="K467" t="str">
        <f t="shared" si="55"/>
        <v>Biomethane LNG from Landfill Gas or Wastewater Treatment (NMLNG003) - Heavy-Duty Spark-Ignition / Off-Road Application|2038</v>
      </c>
    </row>
    <row r="468" spans="1:11" x14ac:dyDescent="0.25">
      <c r="A468" t="s">
        <v>72</v>
      </c>
      <c r="B468" s="12"/>
      <c r="C468" s="12">
        <v>2039</v>
      </c>
      <c r="D468" s="13">
        <v>67.83</v>
      </c>
      <c r="E468" s="13">
        <v>35</v>
      </c>
      <c r="F468" s="14">
        <v>1000000</v>
      </c>
      <c r="G468" s="12" t="s">
        <v>27</v>
      </c>
      <c r="H468" s="13">
        <v>78.83</v>
      </c>
      <c r="I468" s="13">
        <v>0.9</v>
      </c>
      <c r="J468" s="14">
        <f t="shared" si="54"/>
        <v>2053</v>
      </c>
      <c r="K468" t="str">
        <f t="shared" si="55"/>
        <v>Biomethane LNG from Landfill Gas or Wastewater Treatment (NMLNG003) - Heavy-Duty Spark-Ignition / Off-Road Application|2039</v>
      </c>
    </row>
    <row r="469" spans="1:11" ht="25.5" x14ac:dyDescent="0.25">
      <c r="A469" t="s">
        <v>72</v>
      </c>
      <c r="B469" s="12"/>
      <c r="C469" s="12" t="s">
        <v>28</v>
      </c>
      <c r="D469" s="13">
        <v>66.87</v>
      </c>
      <c r="E469" s="13">
        <v>35</v>
      </c>
      <c r="F469" s="14">
        <v>1000000</v>
      </c>
      <c r="G469" s="12" t="s">
        <v>27</v>
      </c>
      <c r="H469" s="13">
        <v>78.83</v>
      </c>
      <c r="I469" s="13">
        <v>0.9</v>
      </c>
      <c r="J469" s="14">
        <f t="shared" si="54"/>
        <v>1985</v>
      </c>
      <c r="K469" t="str">
        <f t="shared" si="55"/>
        <v>Biomethane LNG from Landfill Gas or Wastewater Treatment (NMLNG003) - Heavy-Duty Spark-Ignition / Off-Road Application|2040 and subsequent years</v>
      </c>
    </row>
    <row r="470" spans="1:11" x14ac:dyDescent="0.25">
      <c r="D470" s="7"/>
      <c r="E470" s="7"/>
      <c r="F470" s="8"/>
      <c r="H470" s="7"/>
      <c r="I470" s="7"/>
      <c r="J470" s="8"/>
    </row>
    <row r="471" spans="1:11" x14ac:dyDescent="0.25">
      <c r="B471" s="45" t="s">
        <v>73</v>
      </c>
      <c r="C471" s="40"/>
      <c r="D471" s="40"/>
      <c r="E471" s="40"/>
      <c r="F471" s="40"/>
      <c r="G471" s="40"/>
      <c r="H471" s="40"/>
      <c r="I471" s="40"/>
      <c r="J471" s="40"/>
    </row>
    <row r="472" spans="1:11" ht="25.5" x14ac:dyDescent="0.25">
      <c r="A472" t="s">
        <v>74</v>
      </c>
      <c r="B472" s="24" t="s">
        <v>74</v>
      </c>
      <c r="C472" s="24">
        <v>2026</v>
      </c>
      <c r="D472" s="25">
        <v>93.81</v>
      </c>
      <c r="E472" s="25">
        <v>78.400000000000006</v>
      </c>
      <c r="F472" s="26">
        <v>1000000</v>
      </c>
      <c r="G472" s="24" t="s">
        <v>27</v>
      </c>
      <c r="H472" s="25">
        <v>89.63</v>
      </c>
      <c r="I472" s="25">
        <v>0.9</v>
      </c>
      <c r="J472" s="26">
        <f t="shared" ref="J472:J486" si="56">ROUND(((D472-(E472/I472))*F472*H472*I472)/1000000,0)</f>
        <v>540</v>
      </c>
      <c r="K472" t="str">
        <f t="shared" ref="K472:K486" si="57">A472&amp;"|"&amp;C472</f>
        <v>North American Fossil LPG (NMLPG001) - Heavy-Duty Spark-Ignition / Off-Road Application|2026</v>
      </c>
    </row>
    <row r="473" spans="1:11" x14ac:dyDescent="0.25">
      <c r="A473" t="s">
        <v>74</v>
      </c>
      <c r="B473" s="12"/>
      <c r="C473" s="12">
        <v>2027</v>
      </c>
      <c r="D473" s="13">
        <v>92.38</v>
      </c>
      <c r="E473" s="13">
        <v>78.400000000000006</v>
      </c>
      <c r="F473" s="14">
        <v>1000000</v>
      </c>
      <c r="G473" s="12" t="s">
        <v>27</v>
      </c>
      <c r="H473" s="13">
        <v>89.63</v>
      </c>
      <c r="I473" s="13">
        <v>0.9</v>
      </c>
      <c r="J473" s="14">
        <f t="shared" si="56"/>
        <v>425</v>
      </c>
      <c r="K473" t="str">
        <f t="shared" si="57"/>
        <v>North American Fossil LPG (NMLPG001) - Heavy-Duty Spark-Ignition / Off-Road Application|2027</v>
      </c>
    </row>
    <row r="474" spans="1:11" x14ac:dyDescent="0.25">
      <c r="A474" t="s">
        <v>74</v>
      </c>
      <c r="B474" s="12"/>
      <c r="C474" s="12">
        <v>2028</v>
      </c>
      <c r="D474" s="13">
        <v>89.8</v>
      </c>
      <c r="E474" s="13">
        <v>78.400000000000006</v>
      </c>
      <c r="F474" s="14">
        <v>1000000</v>
      </c>
      <c r="G474" s="12" t="s">
        <v>27</v>
      </c>
      <c r="H474" s="13">
        <v>89.63</v>
      </c>
      <c r="I474" s="13">
        <v>0.9</v>
      </c>
      <c r="J474" s="14">
        <f t="shared" si="56"/>
        <v>217</v>
      </c>
      <c r="K474" t="str">
        <f t="shared" si="57"/>
        <v>North American Fossil LPG (NMLPG001) - Heavy-Duty Spark-Ignition / Off-Road Application|2028</v>
      </c>
    </row>
    <row r="475" spans="1:11" x14ac:dyDescent="0.25">
      <c r="A475" t="s">
        <v>74</v>
      </c>
      <c r="B475" s="12"/>
      <c r="C475" s="12">
        <v>2029</v>
      </c>
      <c r="D475" s="13">
        <v>85.02</v>
      </c>
      <c r="E475" s="13">
        <v>78.400000000000006</v>
      </c>
      <c r="F475" s="14">
        <v>1000000</v>
      </c>
      <c r="G475" s="12" t="s">
        <v>27</v>
      </c>
      <c r="H475" s="13">
        <v>89.63</v>
      </c>
      <c r="I475" s="13">
        <v>0.9</v>
      </c>
      <c r="J475" s="14">
        <f t="shared" si="56"/>
        <v>-169</v>
      </c>
      <c r="K475" t="str">
        <f t="shared" si="57"/>
        <v>North American Fossil LPG (NMLPG001) - Heavy-Duty Spark-Ignition / Off-Road Application|2029</v>
      </c>
    </row>
    <row r="476" spans="1:11" x14ac:dyDescent="0.25">
      <c r="A476" t="s">
        <v>74</v>
      </c>
      <c r="B476" s="12"/>
      <c r="C476" s="12">
        <v>2030</v>
      </c>
      <c r="D476" s="13">
        <v>76.42</v>
      </c>
      <c r="E476" s="13">
        <v>78.400000000000006</v>
      </c>
      <c r="F476" s="14">
        <v>1000000</v>
      </c>
      <c r="G476" s="12" t="s">
        <v>27</v>
      </c>
      <c r="H476" s="13">
        <v>89.63</v>
      </c>
      <c r="I476" s="13">
        <v>0.9</v>
      </c>
      <c r="J476" s="14">
        <f t="shared" si="56"/>
        <v>-862</v>
      </c>
      <c r="K476" t="str">
        <f t="shared" si="57"/>
        <v>North American Fossil LPG (NMLPG001) - Heavy-Duty Spark-Ignition / Off-Road Application|2030</v>
      </c>
    </row>
    <row r="477" spans="1:11" x14ac:dyDescent="0.25">
      <c r="A477" t="s">
        <v>74</v>
      </c>
      <c r="B477" s="12"/>
      <c r="C477" s="12">
        <v>2031</v>
      </c>
      <c r="D477" s="13">
        <v>75.47</v>
      </c>
      <c r="E477" s="13">
        <v>78.400000000000006</v>
      </c>
      <c r="F477" s="14">
        <v>1000000</v>
      </c>
      <c r="G477" s="12" t="s">
        <v>27</v>
      </c>
      <c r="H477" s="13">
        <v>89.63</v>
      </c>
      <c r="I477" s="13">
        <v>0.9</v>
      </c>
      <c r="J477" s="14">
        <f t="shared" si="56"/>
        <v>-939</v>
      </c>
      <c r="K477" t="str">
        <f t="shared" si="57"/>
        <v>North American Fossil LPG (NMLPG001) - Heavy-Duty Spark-Ignition / Off-Road Application|2031</v>
      </c>
    </row>
    <row r="478" spans="1:11" x14ac:dyDescent="0.25">
      <c r="A478" t="s">
        <v>74</v>
      </c>
      <c r="B478" s="12"/>
      <c r="C478" s="12">
        <v>2032</v>
      </c>
      <c r="D478" s="13">
        <v>74.510000000000005</v>
      </c>
      <c r="E478" s="13">
        <v>78.400000000000006</v>
      </c>
      <c r="F478" s="14">
        <v>1000000</v>
      </c>
      <c r="G478" s="12" t="s">
        <v>27</v>
      </c>
      <c r="H478" s="13">
        <v>89.63</v>
      </c>
      <c r="I478" s="13">
        <v>0.9</v>
      </c>
      <c r="J478" s="14">
        <f t="shared" si="56"/>
        <v>-1016</v>
      </c>
      <c r="K478" t="str">
        <f t="shared" si="57"/>
        <v>North American Fossil LPG (NMLPG001) - Heavy-Duty Spark-Ignition / Off-Road Application|2032</v>
      </c>
    </row>
    <row r="479" spans="1:11" x14ac:dyDescent="0.25">
      <c r="A479" t="s">
        <v>74</v>
      </c>
      <c r="B479" s="12"/>
      <c r="C479" s="12">
        <v>2033</v>
      </c>
      <c r="D479" s="13">
        <v>73.56</v>
      </c>
      <c r="E479" s="13">
        <v>78.400000000000006</v>
      </c>
      <c r="F479" s="14">
        <v>1000000</v>
      </c>
      <c r="G479" s="12" t="s">
        <v>27</v>
      </c>
      <c r="H479" s="13">
        <v>89.63</v>
      </c>
      <c r="I479" s="13">
        <v>0.9</v>
      </c>
      <c r="J479" s="14">
        <f t="shared" si="56"/>
        <v>-1093</v>
      </c>
      <c r="K479" t="str">
        <f t="shared" si="57"/>
        <v>North American Fossil LPG (NMLPG001) - Heavy-Duty Spark-Ignition / Off-Road Application|2033</v>
      </c>
    </row>
    <row r="480" spans="1:11" x14ac:dyDescent="0.25">
      <c r="A480" t="s">
        <v>74</v>
      </c>
      <c r="B480" s="12"/>
      <c r="C480" s="12">
        <v>2034</v>
      </c>
      <c r="D480" s="13">
        <v>72.599999999999994</v>
      </c>
      <c r="E480" s="13">
        <v>78.400000000000006</v>
      </c>
      <c r="F480" s="14">
        <v>1000000</v>
      </c>
      <c r="G480" s="12" t="s">
        <v>27</v>
      </c>
      <c r="H480" s="13">
        <v>89.63</v>
      </c>
      <c r="I480" s="13">
        <v>0.9</v>
      </c>
      <c r="J480" s="14">
        <f t="shared" si="56"/>
        <v>-1171</v>
      </c>
      <c r="K480" t="str">
        <f t="shared" si="57"/>
        <v>North American Fossil LPG (NMLPG001) - Heavy-Duty Spark-Ignition / Off-Road Application|2034</v>
      </c>
    </row>
    <row r="481" spans="1:11" x14ac:dyDescent="0.25">
      <c r="A481" t="s">
        <v>74</v>
      </c>
      <c r="B481" s="12"/>
      <c r="C481" s="12">
        <v>2035</v>
      </c>
      <c r="D481" s="13">
        <v>71.650000000000006</v>
      </c>
      <c r="E481" s="13">
        <v>78.400000000000006</v>
      </c>
      <c r="F481" s="14">
        <v>1000000</v>
      </c>
      <c r="G481" s="12" t="s">
        <v>27</v>
      </c>
      <c r="H481" s="13">
        <v>89.63</v>
      </c>
      <c r="I481" s="13">
        <v>0.9</v>
      </c>
      <c r="J481" s="14">
        <f t="shared" si="56"/>
        <v>-1247</v>
      </c>
      <c r="K481" t="str">
        <f t="shared" si="57"/>
        <v>North American Fossil LPG (NMLPG001) - Heavy-Duty Spark-Ignition / Off-Road Application|2035</v>
      </c>
    </row>
    <row r="482" spans="1:11" x14ac:dyDescent="0.25">
      <c r="A482" t="s">
        <v>74</v>
      </c>
      <c r="B482" s="12"/>
      <c r="C482" s="12">
        <v>2036</v>
      </c>
      <c r="D482" s="13">
        <v>70.69</v>
      </c>
      <c r="E482" s="13">
        <v>78.400000000000006</v>
      </c>
      <c r="F482" s="14">
        <v>1000000</v>
      </c>
      <c r="G482" s="12" t="s">
        <v>27</v>
      </c>
      <c r="H482" s="13">
        <v>89.63</v>
      </c>
      <c r="I482" s="13">
        <v>0.9</v>
      </c>
      <c r="J482" s="14">
        <f t="shared" si="56"/>
        <v>-1325</v>
      </c>
      <c r="K482" t="str">
        <f t="shared" si="57"/>
        <v>North American Fossil LPG (NMLPG001) - Heavy-Duty Spark-Ignition / Off-Road Application|2036</v>
      </c>
    </row>
    <row r="483" spans="1:11" x14ac:dyDescent="0.25">
      <c r="A483" t="s">
        <v>74</v>
      </c>
      <c r="B483" s="12"/>
      <c r="C483" s="12">
        <v>2037</v>
      </c>
      <c r="D483" s="13">
        <v>69.739999999999995</v>
      </c>
      <c r="E483" s="13">
        <v>78.400000000000006</v>
      </c>
      <c r="F483" s="14">
        <v>1000000</v>
      </c>
      <c r="G483" s="12" t="s">
        <v>27</v>
      </c>
      <c r="H483" s="13">
        <v>89.63</v>
      </c>
      <c r="I483" s="13">
        <v>0.9</v>
      </c>
      <c r="J483" s="14">
        <f t="shared" si="56"/>
        <v>-1401</v>
      </c>
      <c r="K483" t="str">
        <f t="shared" si="57"/>
        <v>North American Fossil LPG (NMLPG001) - Heavy-Duty Spark-Ignition / Off-Road Application|2037</v>
      </c>
    </row>
    <row r="484" spans="1:11" x14ac:dyDescent="0.25">
      <c r="A484" t="s">
        <v>74</v>
      </c>
      <c r="B484" s="12"/>
      <c r="C484" s="12">
        <v>2038</v>
      </c>
      <c r="D484" s="13">
        <v>68.78</v>
      </c>
      <c r="E484" s="13">
        <v>78.400000000000006</v>
      </c>
      <c r="F484" s="14">
        <v>1000000</v>
      </c>
      <c r="G484" s="12" t="s">
        <v>27</v>
      </c>
      <c r="H484" s="13">
        <v>89.63</v>
      </c>
      <c r="I484" s="13">
        <v>0.9</v>
      </c>
      <c r="J484" s="14">
        <f t="shared" si="56"/>
        <v>-1479</v>
      </c>
      <c r="K484" t="str">
        <f t="shared" si="57"/>
        <v>North American Fossil LPG (NMLPG001) - Heavy-Duty Spark-Ignition / Off-Road Application|2038</v>
      </c>
    </row>
    <row r="485" spans="1:11" x14ac:dyDescent="0.25">
      <c r="A485" t="s">
        <v>74</v>
      </c>
      <c r="B485" s="12"/>
      <c r="C485" s="12">
        <v>2039</v>
      </c>
      <c r="D485" s="13">
        <v>67.83</v>
      </c>
      <c r="E485" s="13">
        <v>78.400000000000006</v>
      </c>
      <c r="F485" s="14">
        <v>1000000</v>
      </c>
      <c r="G485" s="12" t="s">
        <v>27</v>
      </c>
      <c r="H485" s="13">
        <v>89.63</v>
      </c>
      <c r="I485" s="13">
        <v>0.9</v>
      </c>
      <c r="J485" s="14">
        <f t="shared" si="56"/>
        <v>-1555</v>
      </c>
      <c r="K485" t="str">
        <f t="shared" si="57"/>
        <v>North American Fossil LPG (NMLPG001) - Heavy-Duty Spark-Ignition / Off-Road Application|2039</v>
      </c>
    </row>
    <row r="486" spans="1:11" ht="25.5" x14ac:dyDescent="0.25">
      <c r="A486" t="s">
        <v>74</v>
      </c>
      <c r="B486" s="12"/>
      <c r="C486" s="12" t="s">
        <v>28</v>
      </c>
      <c r="D486" s="13">
        <v>66.87</v>
      </c>
      <c r="E486" s="13">
        <v>78.400000000000006</v>
      </c>
      <c r="F486" s="14">
        <v>1000000</v>
      </c>
      <c r="G486" s="12" t="s">
        <v>27</v>
      </c>
      <c r="H486" s="13">
        <v>89.63</v>
      </c>
      <c r="I486" s="13">
        <v>0.9</v>
      </c>
      <c r="J486" s="14">
        <f t="shared" si="56"/>
        <v>-1633</v>
      </c>
      <c r="K486" t="str">
        <f t="shared" si="57"/>
        <v>North American Fossil LPG (NMLPG001) - Heavy-Duty Spark-Ignition / Off-Road Application|2040 and subsequent years</v>
      </c>
    </row>
    <row r="487" spans="1:11" x14ac:dyDescent="0.25">
      <c r="D487" s="7"/>
      <c r="E487" s="7"/>
      <c r="F487" s="8"/>
      <c r="H487" s="7"/>
      <c r="I487" s="7"/>
      <c r="J487" s="8"/>
    </row>
    <row r="488" spans="1:11" ht="25.5" x14ac:dyDescent="0.25">
      <c r="A488" t="s">
        <v>75</v>
      </c>
      <c r="B488" s="24" t="s">
        <v>75</v>
      </c>
      <c r="C488" s="24">
        <v>2026</v>
      </c>
      <c r="D488" s="25">
        <v>93.81</v>
      </c>
      <c r="E488" s="25">
        <v>78.400000000000006</v>
      </c>
      <c r="F488" s="26">
        <v>1000000</v>
      </c>
      <c r="G488" s="24" t="s">
        <v>27</v>
      </c>
      <c r="H488" s="25">
        <v>89.63</v>
      </c>
      <c r="I488" s="25">
        <v>1</v>
      </c>
      <c r="J488" s="26">
        <f t="shared" ref="J488:J502" si="58">ROUND(((D488-(E488/I488))*F488*H488*I488)/1000000,0)</f>
        <v>1381</v>
      </c>
      <c r="K488" t="str">
        <f t="shared" ref="K488:K502" si="59">A488&amp;"|"&amp;C488</f>
        <v>North American Fossil LPG (NMLPG001) - Heavy-Duty Compression-Ignition / Off-Road Application|2026</v>
      </c>
    </row>
    <row r="489" spans="1:11" x14ac:dyDescent="0.25">
      <c r="A489" t="s">
        <v>75</v>
      </c>
      <c r="B489" s="12"/>
      <c r="C489" s="12">
        <v>2027</v>
      </c>
      <c r="D489" s="13">
        <v>92.38</v>
      </c>
      <c r="E489" s="13">
        <v>78.400000000000006</v>
      </c>
      <c r="F489" s="14">
        <v>1000000</v>
      </c>
      <c r="G489" s="12" t="s">
        <v>27</v>
      </c>
      <c r="H489" s="13">
        <v>89.63</v>
      </c>
      <c r="I489" s="13">
        <v>1</v>
      </c>
      <c r="J489" s="14">
        <f t="shared" si="58"/>
        <v>1253</v>
      </c>
      <c r="K489" t="str">
        <f t="shared" si="59"/>
        <v>North American Fossil LPG (NMLPG001) - Heavy-Duty Compression-Ignition / Off-Road Application|2027</v>
      </c>
    </row>
    <row r="490" spans="1:11" x14ac:dyDescent="0.25">
      <c r="A490" t="s">
        <v>75</v>
      </c>
      <c r="B490" s="12"/>
      <c r="C490" s="12">
        <v>2028</v>
      </c>
      <c r="D490" s="13">
        <v>89.8</v>
      </c>
      <c r="E490" s="13">
        <v>78.400000000000006</v>
      </c>
      <c r="F490" s="14">
        <v>1000000</v>
      </c>
      <c r="G490" s="12" t="s">
        <v>27</v>
      </c>
      <c r="H490" s="13">
        <v>89.63</v>
      </c>
      <c r="I490" s="13">
        <v>1</v>
      </c>
      <c r="J490" s="14">
        <f t="shared" si="58"/>
        <v>1022</v>
      </c>
      <c r="K490" t="str">
        <f t="shared" si="59"/>
        <v>North American Fossil LPG (NMLPG001) - Heavy-Duty Compression-Ignition / Off-Road Application|2028</v>
      </c>
    </row>
    <row r="491" spans="1:11" x14ac:dyDescent="0.25">
      <c r="A491" t="s">
        <v>75</v>
      </c>
      <c r="B491" s="12"/>
      <c r="C491" s="12">
        <v>2029</v>
      </c>
      <c r="D491" s="13">
        <v>85.02</v>
      </c>
      <c r="E491" s="13">
        <v>78.400000000000006</v>
      </c>
      <c r="F491" s="14">
        <v>1000000</v>
      </c>
      <c r="G491" s="12" t="s">
        <v>27</v>
      </c>
      <c r="H491" s="13">
        <v>89.63</v>
      </c>
      <c r="I491" s="13">
        <v>1</v>
      </c>
      <c r="J491" s="14">
        <f t="shared" si="58"/>
        <v>593</v>
      </c>
      <c r="K491" t="str">
        <f t="shared" si="59"/>
        <v>North American Fossil LPG (NMLPG001) - Heavy-Duty Compression-Ignition / Off-Road Application|2029</v>
      </c>
    </row>
    <row r="492" spans="1:11" x14ac:dyDescent="0.25">
      <c r="A492" t="s">
        <v>75</v>
      </c>
      <c r="B492" s="12"/>
      <c r="C492" s="12">
        <v>2030</v>
      </c>
      <c r="D492" s="13">
        <v>76.42</v>
      </c>
      <c r="E492" s="13">
        <v>78.400000000000006</v>
      </c>
      <c r="F492" s="14">
        <v>1000000</v>
      </c>
      <c r="G492" s="12" t="s">
        <v>27</v>
      </c>
      <c r="H492" s="13">
        <v>89.63</v>
      </c>
      <c r="I492" s="13">
        <v>1</v>
      </c>
      <c r="J492" s="14">
        <f t="shared" si="58"/>
        <v>-177</v>
      </c>
      <c r="K492" t="str">
        <f t="shared" si="59"/>
        <v>North American Fossil LPG (NMLPG001) - Heavy-Duty Compression-Ignition / Off-Road Application|2030</v>
      </c>
    </row>
    <row r="493" spans="1:11" x14ac:dyDescent="0.25">
      <c r="A493" t="s">
        <v>75</v>
      </c>
      <c r="B493" s="12"/>
      <c r="C493" s="12">
        <v>2031</v>
      </c>
      <c r="D493" s="13">
        <v>75.47</v>
      </c>
      <c r="E493" s="13">
        <v>78.400000000000006</v>
      </c>
      <c r="F493" s="14">
        <v>1000000</v>
      </c>
      <c r="G493" s="12" t="s">
        <v>27</v>
      </c>
      <c r="H493" s="13">
        <v>89.63</v>
      </c>
      <c r="I493" s="13">
        <v>1</v>
      </c>
      <c r="J493" s="14">
        <f t="shared" si="58"/>
        <v>-263</v>
      </c>
      <c r="K493" t="str">
        <f t="shared" si="59"/>
        <v>North American Fossil LPG (NMLPG001) - Heavy-Duty Compression-Ignition / Off-Road Application|2031</v>
      </c>
    </row>
    <row r="494" spans="1:11" x14ac:dyDescent="0.25">
      <c r="A494" t="s">
        <v>75</v>
      </c>
      <c r="B494" s="12"/>
      <c r="C494" s="12">
        <v>2032</v>
      </c>
      <c r="D494" s="13">
        <v>74.510000000000005</v>
      </c>
      <c r="E494" s="13">
        <v>78.400000000000006</v>
      </c>
      <c r="F494" s="14">
        <v>1000000</v>
      </c>
      <c r="G494" s="12" t="s">
        <v>27</v>
      </c>
      <c r="H494" s="13">
        <v>89.63</v>
      </c>
      <c r="I494" s="13">
        <v>1</v>
      </c>
      <c r="J494" s="14">
        <f t="shared" si="58"/>
        <v>-349</v>
      </c>
      <c r="K494" t="str">
        <f t="shared" si="59"/>
        <v>North American Fossil LPG (NMLPG001) - Heavy-Duty Compression-Ignition / Off-Road Application|2032</v>
      </c>
    </row>
    <row r="495" spans="1:11" x14ac:dyDescent="0.25">
      <c r="A495" t="s">
        <v>75</v>
      </c>
      <c r="B495" s="12"/>
      <c r="C495" s="12">
        <v>2033</v>
      </c>
      <c r="D495" s="13">
        <v>73.56</v>
      </c>
      <c r="E495" s="13">
        <v>78.400000000000006</v>
      </c>
      <c r="F495" s="14">
        <v>1000000</v>
      </c>
      <c r="G495" s="12" t="s">
        <v>27</v>
      </c>
      <c r="H495" s="13">
        <v>89.63</v>
      </c>
      <c r="I495" s="13">
        <v>1</v>
      </c>
      <c r="J495" s="14">
        <f t="shared" si="58"/>
        <v>-434</v>
      </c>
      <c r="K495" t="str">
        <f t="shared" si="59"/>
        <v>North American Fossil LPG (NMLPG001) - Heavy-Duty Compression-Ignition / Off-Road Application|2033</v>
      </c>
    </row>
    <row r="496" spans="1:11" x14ac:dyDescent="0.25">
      <c r="A496" t="s">
        <v>75</v>
      </c>
      <c r="B496" s="12"/>
      <c r="C496" s="12">
        <v>2034</v>
      </c>
      <c r="D496" s="13">
        <v>72.599999999999994</v>
      </c>
      <c r="E496" s="13">
        <v>78.400000000000006</v>
      </c>
      <c r="F496" s="14">
        <v>1000000</v>
      </c>
      <c r="G496" s="12" t="s">
        <v>27</v>
      </c>
      <c r="H496" s="13">
        <v>89.63</v>
      </c>
      <c r="I496" s="13">
        <v>1</v>
      </c>
      <c r="J496" s="14">
        <f t="shared" si="58"/>
        <v>-520</v>
      </c>
      <c r="K496" t="str">
        <f t="shared" si="59"/>
        <v>North American Fossil LPG (NMLPG001) - Heavy-Duty Compression-Ignition / Off-Road Application|2034</v>
      </c>
    </row>
    <row r="497" spans="1:11" x14ac:dyDescent="0.25">
      <c r="A497" t="s">
        <v>75</v>
      </c>
      <c r="B497" s="12"/>
      <c r="C497" s="12">
        <v>2035</v>
      </c>
      <c r="D497" s="13">
        <v>71.650000000000006</v>
      </c>
      <c r="E497" s="13">
        <v>78.400000000000006</v>
      </c>
      <c r="F497" s="14">
        <v>1000000</v>
      </c>
      <c r="G497" s="12" t="s">
        <v>27</v>
      </c>
      <c r="H497" s="13">
        <v>89.63</v>
      </c>
      <c r="I497" s="13">
        <v>1</v>
      </c>
      <c r="J497" s="14">
        <f t="shared" si="58"/>
        <v>-605</v>
      </c>
      <c r="K497" t="str">
        <f t="shared" si="59"/>
        <v>North American Fossil LPG (NMLPG001) - Heavy-Duty Compression-Ignition / Off-Road Application|2035</v>
      </c>
    </row>
    <row r="498" spans="1:11" x14ac:dyDescent="0.25">
      <c r="A498" t="s">
        <v>75</v>
      </c>
      <c r="B498" s="12"/>
      <c r="C498" s="12">
        <v>2036</v>
      </c>
      <c r="D498" s="13">
        <v>70.69</v>
      </c>
      <c r="E498" s="13">
        <v>78.400000000000006</v>
      </c>
      <c r="F498" s="14">
        <v>1000000</v>
      </c>
      <c r="G498" s="12" t="s">
        <v>27</v>
      </c>
      <c r="H498" s="13">
        <v>89.63</v>
      </c>
      <c r="I498" s="13">
        <v>1</v>
      </c>
      <c r="J498" s="14">
        <f t="shared" si="58"/>
        <v>-691</v>
      </c>
      <c r="K498" t="str">
        <f t="shared" si="59"/>
        <v>North American Fossil LPG (NMLPG001) - Heavy-Duty Compression-Ignition / Off-Road Application|2036</v>
      </c>
    </row>
    <row r="499" spans="1:11" x14ac:dyDescent="0.25">
      <c r="A499" t="s">
        <v>75</v>
      </c>
      <c r="B499" s="12"/>
      <c r="C499" s="12">
        <v>2037</v>
      </c>
      <c r="D499" s="13">
        <v>69.739999999999995</v>
      </c>
      <c r="E499" s="13">
        <v>78.400000000000006</v>
      </c>
      <c r="F499" s="14">
        <v>1000000</v>
      </c>
      <c r="G499" s="12" t="s">
        <v>27</v>
      </c>
      <c r="H499" s="13">
        <v>89.63</v>
      </c>
      <c r="I499" s="13">
        <v>1</v>
      </c>
      <c r="J499" s="14">
        <f t="shared" si="58"/>
        <v>-776</v>
      </c>
      <c r="K499" t="str">
        <f t="shared" si="59"/>
        <v>North American Fossil LPG (NMLPG001) - Heavy-Duty Compression-Ignition / Off-Road Application|2037</v>
      </c>
    </row>
    <row r="500" spans="1:11" x14ac:dyDescent="0.25">
      <c r="A500" t="s">
        <v>75</v>
      </c>
      <c r="B500" s="12"/>
      <c r="C500" s="12">
        <v>2038</v>
      </c>
      <c r="D500" s="13">
        <v>68.78</v>
      </c>
      <c r="E500" s="13">
        <v>78.400000000000006</v>
      </c>
      <c r="F500" s="14">
        <v>1000000</v>
      </c>
      <c r="G500" s="12" t="s">
        <v>27</v>
      </c>
      <c r="H500" s="13">
        <v>89.63</v>
      </c>
      <c r="I500" s="13">
        <v>1</v>
      </c>
      <c r="J500" s="14">
        <f t="shared" si="58"/>
        <v>-862</v>
      </c>
      <c r="K500" t="str">
        <f t="shared" si="59"/>
        <v>North American Fossil LPG (NMLPG001) - Heavy-Duty Compression-Ignition / Off-Road Application|2038</v>
      </c>
    </row>
    <row r="501" spans="1:11" x14ac:dyDescent="0.25">
      <c r="A501" t="s">
        <v>75</v>
      </c>
      <c r="B501" s="12"/>
      <c r="C501" s="12">
        <v>2039</v>
      </c>
      <c r="D501" s="13">
        <v>67.83</v>
      </c>
      <c r="E501" s="13">
        <v>78.400000000000006</v>
      </c>
      <c r="F501" s="14">
        <v>1000000</v>
      </c>
      <c r="G501" s="12" t="s">
        <v>27</v>
      </c>
      <c r="H501" s="13">
        <v>89.63</v>
      </c>
      <c r="I501" s="13">
        <v>1</v>
      </c>
      <c r="J501" s="14">
        <f t="shared" si="58"/>
        <v>-947</v>
      </c>
      <c r="K501" t="str">
        <f t="shared" si="59"/>
        <v>North American Fossil LPG (NMLPG001) - Heavy-Duty Compression-Ignition / Off-Road Application|2039</v>
      </c>
    </row>
    <row r="502" spans="1:11" ht="25.5" x14ac:dyDescent="0.25">
      <c r="A502" t="s">
        <v>75</v>
      </c>
      <c r="B502" s="12"/>
      <c r="C502" s="12" t="s">
        <v>28</v>
      </c>
      <c r="D502" s="13">
        <v>66.87</v>
      </c>
      <c r="E502" s="13">
        <v>78.400000000000006</v>
      </c>
      <c r="F502" s="14">
        <v>1000000</v>
      </c>
      <c r="G502" s="12" t="s">
        <v>27</v>
      </c>
      <c r="H502" s="13">
        <v>89.63</v>
      </c>
      <c r="I502" s="13">
        <v>1</v>
      </c>
      <c r="J502" s="14">
        <f t="shared" si="58"/>
        <v>-1033</v>
      </c>
      <c r="K502" t="str">
        <f t="shared" si="59"/>
        <v>North American Fossil LPG (NMLPG001) - Heavy-Duty Compression-Ignition / Off-Road Application|2040 and subsequent years</v>
      </c>
    </row>
    <row r="503" spans="1:11" x14ac:dyDescent="0.25">
      <c r="D503" s="7"/>
      <c r="E503" s="7"/>
      <c r="F503" s="8"/>
      <c r="H503" s="7"/>
      <c r="I503" s="7"/>
      <c r="J503" s="8"/>
    </row>
    <row r="504" spans="1:11" x14ac:dyDescent="0.25">
      <c r="B504" s="45" t="s">
        <v>76</v>
      </c>
      <c r="C504" s="40"/>
      <c r="D504" s="40"/>
      <c r="E504" s="40"/>
      <c r="F504" s="40"/>
      <c r="G504" s="40"/>
      <c r="H504" s="40"/>
      <c r="I504" s="40"/>
      <c r="J504" s="40"/>
    </row>
    <row r="505" spans="1:11" ht="25.5" x14ac:dyDescent="0.25">
      <c r="A505" t="s">
        <v>77</v>
      </c>
      <c r="B505" s="27" t="s">
        <v>77</v>
      </c>
      <c r="C505" s="27">
        <v>2026</v>
      </c>
      <c r="D505" s="28">
        <v>93.89</v>
      </c>
      <c r="E505" s="28">
        <v>0</v>
      </c>
      <c r="F505" s="29">
        <v>1000000</v>
      </c>
      <c r="G505" s="27" t="s">
        <v>78</v>
      </c>
      <c r="H505" s="28">
        <v>3.6</v>
      </c>
      <c r="I505" s="28">
        <v>3.4</v>
      </c>
      <c r="J505" s="29">
        <f t="shared" ref="J505:J519" si="60">ROUND(((D505-(E505/I505))*F505*H505*I505)/1000000,0)</f>
        <v>1149</v>
      </c>
      <c r="K505" t="str">
        <f t="shared" ref="K505:K519" si="61">A505&amp;"|"&amp;C505</f>
        <v>Renewable Electricity (NMELEC001) - On-Road Light/Medium-Duty Battery EV or Plug-In Hybrid EV|2026</v>
      </c>
    </row>
    <row r="506" spans="1:11" x14ac:dyDescent="0.25">
      <c r="A506" t="s">
        <v>77</v>
      </c>
      <c r="B506" s="12"/>
      <c r="C506" s="12">
        <v>2027</v>
      </c>
      <c r="D506" s="13">
        <v>92.45</v>
      </c>
      <c r="E506" s="13">
        <v>0</v>
      </c>
      <c r="F506" s="14">
        <v>1000000</v>
      </c>
      <c r="G506" s="12" t="s">
        <v>78</v>
      </c>
      <c r="H506" s="13">
        <v>3.6</v>
      </c>
      <c r="I506" s="13">
        <v>3.4</v>
      </c>
      <c r="J506" s="14">
        <f t="shared" si="60"/>
        <v>1132</v>
      </c>
      <c r="K506" t="str">
        <f t="shared" si="61"/>
        <v>Renewable Electricity (NMELEC001) - On-Road Light/Medium-Duty Battery EV or Plug-In Hybrid EV|2027</v>
      </c>
    </row>
    <row r="507" spans="1:11" x14ac:dyDescent="0.25">
      <c r="A507" t="s">
        <v>77</v>
      </c>
      <c r="B507" s="12"/>
      <c r="C507" s="12">
        <v>2028</v>
      </c>
      <c r="D507" s="13">
        <v>89.87</v>
      </c>
      <c r="E507" s="13">
        <v>0</v>
      </c>
      <c r="F507" s="14">
        <v>1000000</v>
      </c>
      <c r="G507" s="12" t="s">
        <v>78</v>
      </c>
      <c r="H507" s="13">
        <v>3.6</v>
      </c>
      <c r="I507" s="13">
        <v>3.4</v>
      </c>
      <c r="J507" s="14">
        <f t="shared" si="60"/>
        <v>1100</v>
      </c>
      <c r="K507" t="str">
        <f t="shared" si="61"/>
        <v>Renewable Electricity (NMELEC001) - On-Road Light/Medium-Duty Battery EV or Plug-In Hybrid EV|2028</v>
      </c>
    </row>
    <row r="508" spans="1:11" x14ac:dyDescent="0.25">
      <c r="A508" t="s">
        <v>77</v>
      </c>
      <c r="B508" s="12"/>
      <c r="C508" s="12">
        <v>2029</v>
      </c>
      <c r="D508" s="13">
        <v>85.09</v>
      </c>
      <c r="E508" s="13">
        <v>0</v>
      </c>
      <c r="F508" s="14">
        <v>1000000</v>
      </c>
      <c r="G508" s="12" t="s">
        <v>78</v>
      </c>
      <c r="H508" s="13">
        <v>3.6</v>
      </c>
      <c r="I508" s="13">
        <v>3.4</v>
      </c>
      <c r="J508" s="14">
        <f t="shared" si="60"/>
        <v>1042</v>
      </c>
      <c r="K508" t="str">
        <f t="shared" si="61"/>
        <v>Renewable Electricity (NMELEC001) - On-Road Light/Medium-Duty Battery EV or Plug-In Hybrid EV|2029</v>
      </c>
    </row>
    <row r="509" spans="1:11" x14ac:dyDescent="0.25">
      <c r="A509" t="s">
        <v>77</v>
      </c>
      <c r="B509" s="12"/>
      <c r="C509" s="12">
        <v>2030</v>
      </c>
      <c r="D509" s="13">
        <v>76.489999999999995</v>
      </c>
      <c r="E509" s="13">
        <v>0</v>
      </c>
      <c r="F509" s="14">
        <v>1000000</v>
      </c>
      <c r="G509" s="12" t="s">
        <v>78</v>
      </c>
      <c r="H509" s="13">
        <v>3.6</v>
      </c>
      <c r="I509" s="13">
        <v>3.4</v>
      </c>
      <c r="J509" s="14">
        <f t="shared" si="60"/>
        <v>936</v>
      </c>
      <c r="K509" t="str">
        <f t="shared" si="61"/>
        <v>Renewable Electricity (NMELEC001) - On-Road Light/Medium-Duty Battery EV or Plug-In Hybrid EV|2030</v>
      </c>
    </row>
    <row r="510" spans="1:11" x14ac:dyDescent="0.25">
      <c r="A510" t="s">
        <v>77</v>
      </c>
      <c r="B510" s="12"/>
      <c r="C510" s="12">
        <v>2031</v>
      </c>
      <c r="D510" s="13">
        <v>75.53</v>
      </c>
      <c r="E510" s="13">
        <v>0</v>
      </c>
      <c r="F510" s="14">
        <v>1000000</v>
      </c>
      <c r="G510" s="12" t="s">
        <v>78</v>
      </c>
      <c r="H510" s="13">
        <v>3.6</v>
      </c>
      <c r="I510" s="13">
        <v>3.4</v>
      </c>
      <c r="J510" s="14">
        <f t="shared" si="60"/>
        <v>924</v>
      </c>
      <c r="K510" t="str">
        <f t="shared" si="61"/>
        <v>Renewable Electricity (NMELEC001) - On-Road Light/Medium-Duty Battery EV or Plug-In Hybrid EV|2031</v>
      </c>
    </row>
    <row r="511" spans="1:11" x14ac:dyDescent="0.25">
      <c r="A511" t="s">
        <v>77</v>
      </c>
      <c r="B511" s="12"/>
      <c r="C511" s="12">
        <v>2032</v>
      </c>
      <c r="D511" s="13">
        <v>74.58</v>
      </c>
      <c r="E511" s="13">
        <v>0</v>
      </c>
      <c r="F511" s="14">
        <v>1000000</v>
      </c>
      <c r="G511" s="12" t="s">
        <v>78</v>
      </c>
      <c r="H511" s="13">
        <v>3.6</v>
      </c>
      <c r="I511" s="13">
        <v>3.4</v>
      </c>
      <c r="J511" s="14">
        <f t="shared" si="60"/>
        <v>913</v>
      </c>
      <c r="K511" t="str">
        <f t="shared" si="61"/>
        <v>Renewable Electricity (NMELEC001) - On-Road Light/Medium-Duty Battery EV or Plug-In Hybrid EV|2032</v>
      </c>
    </row>
    <row r="512" spans="1:11" x14ac:dyDescent="0.25">
      <c r="A512" t="s">
        <v>77</v>
      </c>
      <c r="B512" s="12"/>
      <c r="C512" s="12">
        <v>2033</v>
      </c>
      <c r="D512" s="13">
        <v>73.62</v>
      </c>
      <c r="E512" s="13">
        <v>0</v>
      </c>
      <c r="F512" s="14">
        <v>1000000</v>
      </c>
      <c r="G512" s="12" t="s">
        <v>78</v>
      </c>
      <c r="H512" s="13">
        <v>3.6</v>
      </c>
      <c r="I512" s="13">
        <v>3.4</v>
      </c>
      <c r="J512" s="14">
        <f t="shared" si="60"/>
        <v>901</v>
      </c>
      <c r="K512" t="str">
        <f t="shared" si="61"/>
        <v>Renewable Electricity (NMELEC001) - On-Road Light/Medium-Duty Battery EV or Plug-In Hybrid EV|2033</v>
      </c>
    </row>
    <row r="513" spans="1:11" x14ac:dyDescent="0.25">
      <c r="A513" t="s">
        <v>77</v>
      </c>
      <c r="B513" s="12"/>
      <c r="C513" s="12">
        <v>2034</v>
      </c>
      <c r="D513" s="13">
        <v>72.66</v>
      </c>
      <c r="E513" s="13">
        <v>0</v>
      </c>
      <c r="F513" s="14">
        <v>1000000</v>
      </c>
      <c r="G513" s="12" t="s">
        <v>78</v>
      </c>
      <c r="H513" s="13">
        <v>3.6</v>
      </c>
      <c r="I513" s="13">
        <v>3.4</v>
      </c>
      <c r="J513" s="14">
        <f t="shared" si="60"/>
        <v>889</v>
      </c>
      <c r="K513" t="str">
        <f t="shared" si="61"/>
        <v>Renewable Electricity (NMELEC001) - On-Road Light/Medium-Duty Battery EV or Plug-In Hybrid EV|2034</v>
      </c>
    </row>
    <row r="514" spans="1:11" x14ac:dyDescent="0.25">
      <c r="A514" t="s">
        <v>77</v>
      </c>
      <c r="B514" s="12"/>
      <c r="C514" s="12">
        <v>2035</v>
      </c>
      <c r="D514" s="13">
        <v>71.709999999999994</v>
      </c>
      <c r="E514" s="13">
        <v>0</v>
      </c>
      <c r="F514" s="14">
        <v>1000000</v>
      </c>
      <c r="G514" s="12" t="s">
        <v>78</v>
      </c>
      <c r="H514" s="13">
        <v>3.6</v>
      </c>
      <c r="I514" s="13">
        <v>3.4</v>
      </c>
      <c r="J514" s="14">
        <f t="shared" si="60"/>
        <v>878</v>
      </c>
      <c r="K514" t="str">
        <f t="shared" si="61"/>
        <v>Renewable Electricity (NMELEC001) - On-Road Light/Medium-Duty Battery EV or Plug-In Hybrid EV|2035</v>
      </c>
    </row>
    <row r="515" spans="1:11" x14ac:dyDescent="0.25">
      <c r="A515" t="s">
        <v>77</v>
      </c>
      <c r="B515" s="12"/>
      <c r="C515" s="12">
        <v>2036</v>
      </c>
      <c r="D515" s="13">
        <v>70.75</v>
      </c>
      <c r="E515" s="13">
        <v>0</v>
      </c>
      <c r="F515" s="14">
        <v>1000000</v>
      </c>
      <c r="G515" s="12" t="s">
        <v>78</v>
      </c>
      <c r="H515" s="13">
        <v>3.6</v>
      </c>
      <c r="I515" s="13">
        <v>3.4</v>
      </c>
      <c r="J515" s="14">
        <f t="shared" si="60"/>
        <v>866</v>
      </c>
      <c r="K515" t="str">
        <f t="shared" si="61"/>
        <v>Renewable Electricity (NMELEC001) - On-Road Light/Medium-Duty Battery EV or Plug-In Hybrid EV|2036</v>
      </c>
    </row>
    <row r="516" spans="1:11" x14ac:dyDescent="0.25">
      <c r="A516" t="s">
        <v>77</v>
      </c>
      <c r="B516" s="12"/>
      <c r="C516" s="12">
        <v>2037</v>
      </c>
      <c r="D516" s="13">
        <v>69.8</v>
      </c>
      <c r="E516" s="13">
        <v>0</v>
      </c>
      <c r="F516" s="14">
        <v>1000000</v>
      </c>
      <c r="G516" s="12" t="s">
        <v>78</v>
      </c>
      <c r="H516" s="13">
        <v>3.6</v>
      </c>
      <c r="I516" s="13">
        <v>3.4</v>
      </c>
      <c r="J516" s="14">
        <f t="shared" si="60"/>
        <v>854</v>
      </c>
      <c r="K516" t="str">
        <f t="shared" si="61"/>
        <v>Renewable Electricity (NMELEC001) - On-Road Light/Medium-Duty Battery EV or Plug-In Hybrid EV|2037</v>
      </c>
    </row>
    <row r="517" spans="1:11" x14ac:dyDescent="0.25">
      <c r="A517" t="s">
        <v>77</v>
      </c>
      <c r="B517" s="12"/>
      <c r="C517" s="12">
        <v>2038</v>
      </c>
      <c r="D517" s="13">
        <v>68.84</v>
      </c>
      <c r="E517" s="13">
        <v>0</v>
      </c>
      <c r="F517" s="14">
        <v>1000000</v>
      </c>
      <c r="G517" s="12" t="s">
        <v>78</v>
      </c>
      <c r="H517" s="13">
        <v>3.6</v>
      </c>
      <c r="I517" s="13">
        <v>3.4</v>
      </c>
      <c r="J517" s="14">
        <f t="shared" si="60"/>
        <v>843</v>
      </c>
      <c r="K517" t="str">
        <f t="shared" si="61"/>
        <v>Renewable Electricity (NMELEC001) - On-Road Light/Medium-Duty Battery EV or Plug-In Hybrid EV|2038</v>
      </c>
    </row>
    <row r="518" spans="1:11" x14ac:dyDescent="0.25">
      <c r="A518" t="s">
        <v>77</v>
      </c>
      <c r="B518" s="12"/>
      <c r="C518" s="12">
        <v>2039</v>
      </c>
      <c r="D518" s="13">
        <v>67.88</v>
      </c>
      <c r="E518" s="13">
        <v>0</v>
      </c>
      <c r="F518" s="14">
        <v>1000000</v>
      </c>
      <c r="G518" s="12" t="s">
        <v>78</v>
      </c>
      <c r="H518" s="13">
        <v>3.6</v>
      </c>
      <c r="I518" s="13">
        <v>3.4</v>
      </c>
      <c r="J518" s="14">
        <f t="shared" si="60"/>
        <v>831</v>
      </c>
      <c r="K518" t="str">
        <f t="shared" si="61"/>
        <v>Renewable Electricity (NMELEC001) - On-Road Light/Medium-Duty Battery EV or Plug-In Hybrid EV|2039</v>
      </c>
    </row>
    <row r="519" spans="1:11" ht="25.5" x14ac:dyDescent="0.25">
      <c r="A519" t="s">
        <v>77</v>
      </c>
      <c r="B519" s="12"/>
      <c r="C519" s="12" t="s">
        <v>28</v>
      </c>
      <c r="D519" s="13">
        <v>66.930000000000007</v>
      </c>
      <c r="E519" s="13">
        <v>0</v>
      </c>
      <c r="F519" s="14">
        <v>1000000</v>
      </c>
      <c r="G519" s="12" t="s">
        <v>78</v>
      </c>
      <c r="H519" s="13">
        <v>3.6</v>
      </c>
      <c r="I519" s="13">
        <v>3.4</v>
      </c>
      <c r="J519" s="14">
        <f t="shared" si="60"/>
        <v>819</v>
      </c>
      <c r="K519" t="str">
        <f t="shared" si="61"/>
        <v>Renewable Electricity (NMELEC001) - On-Road Light/Medium-Duty Battery EV or Plug-In Hybrid EV|2040 and subsequent years</v>
      </c>
    </row>
    <row r="520" spans="1:11" x14ac:dyDescent="0.25">
      <c r="B520" s="42" t="s">
        <v>79</v>
      </c>
      <c r="C520" s="43"/>
      <c r="D520" s="43"/>
      <c r="E520" s="43"/>
      <c r="F520" s="43"/>
      <c r="G520" s="43"/>
      <c r="H520" s="43"/>
      <c r="I520" s="43"/>
      <c r="J520" s="44"/>
    </row>
    <row r="521" spans="1:11" x14ac:dyDescent="0.25">
      <c r="D521" s="7"/>
      <c r="E521" s="7"/>
      <c r="F521" s="8"/>
      <c r="H521" s="7"/>
      <c r="I521" s="7"/>
      <c r="J521" s="8"/>
    </row>
    <row r="522" spans="1:11" x14ac:dyDescent="0.25">
      <c r="A522" t="s">
        <v>80</v>
      </c>
      <c r="B522" s="27" t="s">
        <v>80</v>
      </c>
      <c r="C522" s="27">
        <v>2026</v>
      </c>
      <c r="D522" s="28">
        <v>93.89</v>
      </c>
      <c r="E522" s="28">
        <v>0</v>
      </c>
      <c r="F522" s="29">
        <v>1000000</v>
      </c>
      <c r="G522" s="27" t="s">
        <v>78</v>
      </c>
      <c r="H522" s="28">
        <v>3.6</v>
      </c>
      <c r="I522" s="28">
        <v>4.4000000000000004</v>
      </c>
      <c r="J522" s="29">
        <f t="shared" ref="J522:J536" si="62">ROUND(((D522-(E522/I522))*F522*H522*I522)/1000000,0)</f>
        <v>1487</v>
      </c>
      <c r="K522" t="str">
        <f t="shared" ref="K522:K536" si="63">A522&amp;"|"&amp;C522</f>
        <v>Renewable Electricity (NMELEC001) - On-Road Electric Motorcycle|2026</v>
      </c>
    </row>
    <row r="523" spans="1:11" x14ac:dyDescent="0.25">
      <c r="A523" t="s">
        <v>80</v>
      </c>
      <c r="B523" s="12"/>
      <c r="C523" s="12">
        <v>2027</v>
      </c>
      <c r="D523" s="13">
        <v>92.45</v>
      </c>
      <c r="E523" s="13">
        <v>0</v>
      </c>
      <c r="F523" s="14">
        <v>1000000</v>
      </c>
      <c r="G523" s="12" t="s">
        <v>78</v>
      </c>
      <c r="H523" s="13">
        <v>3.6</v>
      </c>
      <c r="I523" s="13">
        <v>4.4000000000000004</v>
      </c>
      <c r="J523" s="14">
        <f t="shared" si="62"/>
        <v>1464</v>
      </c>
      <c r="K523" t="str">
        <f t="shared" si="63"/>
        <v>Renewable Electricity (NMELEC001) - On-Road Electric Motorcycle|2027</v>
      </c>
    </row>
    <row r="524" spans="1:11" x14ac:dyDescent="0.25">
      <c r="A524" t="s">
        <v>80</v>
      </c>
      <c r="B524" s="12"/>
      <c r="C524" s="12">
        <v>2028</v>
      </c>
      <c r="D524" s="13">
        <v>89.87</v>
      </c>
      <c r="E524" s="13">
        <v>0</v>
      </c>
      <c r="F524" s="14">
        <v>1000000</v>
      </c>
      <c r="G524" s="12" t="s">
        <v>78</v>
      </c>
      <c r="H524" s="13">
        <v>3.6</v>
      </c>
      <c r="I524" s="13">
        <v>4.4000000000000004</v>
      </c>
      <c r="J524" s="14">
        <f t="shared" si="62"/>
        <v>1424</v>
      </c>
      <c r="K524" t="str">
        <f t="shared" si="63"/>
        <v>Renewable Electricity (NMELEC001) - On-Road Electric Motorcycle|2028</v>
      </c>
    </row>
    <row r="525" spans="1:11" x14ac:dyDescent="0.25">
      <c r="A525" t="s">
        <v>80</v>
      </c>
      <c r="B525" s="12"/>
      <c r="C525" s="12">
        <v>2029</v>
      </c>
      <c r="D525" s="13">
        <v>85.09</v>
      </c>
      <c r="E525" s="13">
        <v>0</v>
      </c>
      <c r="F525" s="14">
        <v>1000000</v>
      </c>
      <c r="G525" s="12" t="s">
        <v>78</v>
      </c>
      <c r="H525" s="13">
        <v>3.6</v>
      </c>
      <c r="I525" s="13">
        <v>4.4000000000000004</v>
      </c>
      <c r="J525" s="14">
        <f t="shared" si="62"/>
        <v>1348</v>
      </c>
      <c r="K525" t="str">
        <f t="shared" si="63"/>
        <v>Renewable Electricity (NMELEC001) - On-Road Electric Motorcycle|2029</v>
      </c>
    </row>
    <row r="526" spans="1:11" x14ac:dyDescent="0.25">
      <c r="A526" t="s">
        <v>80</v>
      </c>
      <c r="B526" s="12"/>
      <c r="C526" s="12">
        <v>2030</v>
      </c>
      <c r="D526" s="13">
        <v>76.489999999999995</v>
      </c>
      <c r="E526" s="13">
        <v>0</v>
      </c>
      <c r="F526" s="14">
        <v>1000000</v>
      </c>
      <c r="G526" s="12" t="s">
        <v>78</v>
      </c>
      <c r="H526" s="13">
        <v>3.6</v>
      </c>
      <c r="I526" s="13">
        <v>4.4000000000000004</v>
      </c>
      <c r="J526" s="14">
        <f t="shared" si="62"/>
        <v>1212</v>
      </c>
      <c r="K526" t="str">
        <f t="shared" si="63"/>
        <v>Renewable Electricity (NMELEC001) - On-Road Electric Motorcycle|2030</v>
      </c>
    </row>
    <row r="527" spans="1:11" x14ac:dyDescent="0.25">
      <c r="A527" t="s">
        <v>80</v>
      </c>
      <c r="B527" s="12"/>
      <c r="C527" s="12">
        <v>2031</v>
      </c>
      <c r="D527" s="13">
        <v>75.53</v>
      </c>
      <c r="E527" s="13">
        <v>0</v>
      </c>
      <c r="F527" s="14">
        <v>1000000</v>
      </c>
      <c r="G527" s="12" t="s">
        <v>78</v>
      </c>
      <c r="H527" s="13">
        <v>3.6</v>
      </c>
      <c r="I527" s="13">
        <v>4.4000000000000004</v>
      </c>
      <c r="J527" s="14">
        <f t="shared" si="62"/>
        <v>1196</v>
      </c>
      <c r="K527" t="str">
        <f t="shared" si="63"/>
        <v>Renewable Electricity (NMELEC001) - On-Road Electric Motorcycle|2031</v>
      </c>
    </row>
    <row r="528" spans="1:11" x14ac:dyDescent="0.25">
      <c r="A528" t="s">
        <v>80</v>
      </c>
      <c r="B528" s="12"/>
      <c r="C528" s="12">
        <v>2032</v>
      </c>
      <c r="D528" s="13">
        <v>74.58</v>
      </c>
      <c r="E528" s="13">
        <v>0</v>
      </c>
      <c r="F528" s="14">
        <v>1000000</v>
      </c>
      <c r="G528" s="12" t="s">
        <v>78</v>
      </c>
      <c r="H528" s="13">
        <v>3.6</v>
      </c>
      <c r="I528" s="13">
        <v>4.4000000000000004</v>
      </c>
      <c r="J528" s="14">
        <f t="shared" si="62"/>
        <v>1181</v>
      </c>
      <c r="K528" t="str">
        <f t="shared" si="63"/>
        <v>Renewable Electricity (NMELEC001) - On-Road Electric Motorcycle|2032</v>
      </c>
    </row>
    <row r="529" spans="1:11" x14ac:dyDescent="0.25">
      <c r="A529" t="s">
        <v>80</v>
      </c>
      <c r="B529" s="12"/>
      <c r="C529" s="12">
        <v>2033</v>
      </c>
      <c r="D529" s="13">
        <v>73.62</v>
      </c>
      <c r="E529" s="13">
        <v>0</v>
      </c>
      <c r="F529" s="14">
        <v>1000000</v>
      </c>
      <c r="G529" s="12" t="s">
        <v>78</v>
      </c>
      <c r="H529" s="13">
        <v>3.6</v>
      </c>
      <c r="I529" s="13">
        <v>4.4000000000000004</v>
      </c>
      <c r="J529" s="14">
        <f t="shared" si="62"/>
        <v>1166</v>
      </c>
      <c r="K529" t="str">
        <f t="shared" si="63"/>
        <v>Renewable Electricity (NMELEC001) - On-Road Electric Motorcycle|2033</v>
      </c>
    </row>
    <row r="530" spans="1:11" x14ac:dyDescent="0.25">
      <c r="A530" t="s">
        <v>80</v>
      </c>
      <c r="B530" s="12"/>
      <c r="C530" s="12">
        <v>2034</v>
      </c>
      <c r="D530" s="13">
        <v>72.66</v>
      </c>
      <c r="E530" s="13">
        <v>0</v>
      </c>
      <c r="F530" s="14">
        <v>1000000</v>
      </c>
      <c r="G530" s="12" t="s">
        <v>78</v>
      </c>
      <c r="H530" s="13">
        <v>3.6</v>
      </c>
      <c r="I530" s="13">
        <v>4.4000000000000004</v>
      </c>
      <c r="J530" s="14">
        <f t="shared" si="62"/>
        <v>1151</v>
      </c>
      <c r="K530" t="str">
        <f t="shared" si="63"/>
        <v>Renewable Electricity (NMELEC001) - On-Road Electric Motorcycle|2034</v>
      </c>
    </row>
    <row r="531" spans="1:11" x14ac:dyDescent="0.25">
      <c r="A531" t="s">
        <v>80</v>
      </c>
      <c r="B531" s="12"/>
      <c r="C531" s="12">
        <v>2035</v>
      </c>
      <c r="D531" s="13">
        <v>71.709999999999994</v>
      </c>
      <c r="E531" s="13">
        <v>0</v>
      </c>
      <c r="F531" s="14">
        <v>1000000</v>
      </c>
      <c r="G531" s="12" t="s">
        <v>78</v>
      </c>
      <c r="H531" s="13">
        <v>3.6</v>
      </c>
      <c r="I531" s="13">
        <v>4.4000000000000004</v>
      </c>
      <c r="J531" s="14">
        <f t="shared" si="62"/>
        <v>1136</v>
      </c>
      <c r="K531" t="str">
        <f t="shared" si="63"/>
        <v>Renewable Electricity (NMELEC001) - On-Road Electric Motorcycle|2035</v>
      </c>
    </row>
    <row r="532" spans="1:11" x14ac:dyDescent="0.25">
      <c r="A532" t="s">
        <v>80</v>
      </c>
      <c r="B532" s="12"/>
      <c r="C532" s="12">
        <v>2036</v>
      </c>
      <c r="D532" s="13">
        <v>70.75</v>
      </c>
      <c r="E532" s="13">
        <v>0</v>
      </c>
      <c r="F532" s="14">
        <v>1000000</v>
      </c>
      <c r="G532" s="12" t="s">
        <v>78</v>
      </c>
      <c r="H532" s="13">
        <v>3.6</v>
      </c>
      <c r="I532" s="13">
        <v>4.4000000000000004</v>
      </c>
      <c r="J532" s="14">
        <f t="shared" si="62"/>
        <v>1121</v>
      </c>
      <c r="K532" t="str">
        <f t="shared" si="63"/>
        <v>Renewable Electricity (NMELEC001) - On-Road Electric Motorcycle|2036</v>
      </c>
    </row>
    <row r="533" spans="1:11" x14ac:dyDescent="0.25">
      <c r="A533" t="s">
        <v>80</v>
      </c>
      <c r="B533" s="12"/>
      <c r="C533" s="12">
        <v>2037</v>
      </c>
      <c r="D533" s="13">
        <v>69.8</v>
      </c>
      <c r="E533" s="13">
        <v>0</v>
      </c>
      <c r="F533" s="14">
        <v>1000000</v>
      </c>
      <c r="G533" s="12" t="s">
        <v>78</v>
      </c>
      <c r="H533" s="13">
        <v>3.6</v>
      </c>
      <c r="I533" s="13">
        <v>4.4000000000000004</v>
      </c>
      <c r="J533" s="14">
        <f t="shared" si="62"/>
        <v>1106</v>
      </c>
      <c r="K533" t="str">
        <f t="shared" si="63"/>
        <v>Renewable Electricity (NMELEC001) - On-Road Electric Motorcycle|2037</v>
      </c>
    </row>
    <row r="534" spans="1:11" x14ac:dyDescent="0.25">
      <c r="A534" t="s">
        <v>80</v>
      </c>
      <c r="B534" s="12"/>
      <c r="C534" s="12">
        <v>2038</v>
      </c>
      <c r="D534" s="13">
        <v>68.84</v>
      </c>
      <c r="E534" s="13">
        <v>0</v>
      </c>
      <c r="F534" s="14">
        <v>1000000</v>
      </c>
      <c r="G534" s="12" t="s">
        <v>78</v>
      </c>
      <c r="H534" s="13">
        <v>3.6</v>
      </c>
      <c r="I534" s="13">
        <v>4.4000000000000004</v>
      </c>
      <c r="J534" s="14">
        <f t="shared" si="62"/>
        <v>1090</v>
      </c>
      <c r="K534" t="str">
        <f t="shared" si="63"/>
        <v>Renewable Electricity (NMELEC001) - On-Road Electric Motorcycle|2038</v>
      </c>
    </row>
    <row r="535" spans="1:11" x14ac:dyDescent="0.25">
      <c r="A535" t="s">
        <v>80</v>
      </c>
      <c r="B535" s="12"/>
      <c r="C535" s="12">
        <v>2039</v>
      </c>
      <c r="D535" s="13">
        <v>67.88</v>
      </c>
      <c r="E535" s="13">
        <v>0</v>
      </c>
      <c r="F535" s="14">
        <v>1000000</v>
      </c>
      <c r="G535" s="12" t="s">
        <v>78</v>
      </c>
      <c r="H535" s="13">
        <v>3.6</v>
      </c>
      <c r="I535" s="13">
        <v>4.4000000000000004</v>
      </c>
      <c r="J535" s="14">
        <f t="shared" si="62"/>
        <v>1075</v>
      </c>
      <c r="K535" t="str">
        <f t="shared" si="63"/>
        <v>Renewable Electricity (NMELEC001) - On-Road Electric Motorcycle|2039</v>
      </c>
    </row>
    <row r="536" spans="1:11" ht="25.5" x14ac:dyDescent="0.25">
      <c r="A536" t="s">
        <v>80</v>
      </c>
      <c r="B536" s="12"/>
      <c r="C536" s="12" t="s">
        <v>28</v>
      </c>
      <c r="D536" s="13">
        <v>66.930000000000007</v>
      </c>
      <c r="E536" s="13">
        <v>0</v>
      </c>
      <c r="F536" s="14">
        <v>1000000</v>
      </c>
      <c r="G536" s="12" t="s">
        <v>78</v>
      </c>
      <c r="H536" s="13">
        <v>3.6</v>
      </c>
      <c r="I536" s="13">
        <v>4.4000000000000004</v>
      </c>
      <c r="J536" s="14">
        <f t="shared" si="62"/>
        <v>1060</v>
      </c>
      <c r="K536" t="str">
        <f t="shared" si="63"/>
        <v>Renewable Electricity (NMELEC001) - On-Road Electric Motorcycle|2040 and subsequent years</v>
      </c>
    </row>
    <row r="537" spans="1:11" x14ac:dyDescent="0.25">
      <c r="B537" s="42" t="s">
        <v>79</v>
      </c>
      <c r="C537" s="43"/>
      <c r="D537" s="43"/>
      <c r="E537" s="43"/>
      <c r="F537" s="43"/>
      <c r="G537" s="43"/>
      <c r="H537" s="43"/>
      <c r="I537" s="43"/>
      <c r="J537" s="44"/>
    </row>
    <row r="538" spans="1:11" x14ac:dyDescent="0.25">
      <c r="D538" s="7"/>
      <c r="E538" s="7"/>
      <c r="F538" s="8"/>
      <c r="H538" s="7"/>
      <c r="I538" s="7"/>
      <c r="J538" s="8"/>
    </row>
    <row r="539" spans="1:11" ht="25.5" x14ac:dyDescent="0.25">
      <c r="A539" t="s">
        <v>81</v>
      </c>
      <c r="B539" s="27" t="s">
        <v>81</v>
      </c>
      <c r="C539" s="27">
        <v>2026</v>
      </c>
      <c r="D539" s="28">
        <v>93.81</v>
      </c>
      <c r="E539" s="28">
        <v>0</v>
      </c>
      <c r="F539" s="29">
        <v>1000000</v>
      </c>
      <c r="G539" s="27" t="s">
        <v>78</v>
      </c>
      <c r="H539" s="28">
        <v>3.6</v>
      </c>
      <c r="I539" s="28">
        <v>5</v>
      </c>
      <c r="J539" s="29">
        <f t="shared" ref="J539:J553" si="64">ROUND(((D539-(E539/I539))*F539*H539*I539)/1000000,0)</f>
        <v>1689</v>
      </c>
      <c r="K539" t="str">
        <f t="shared" ref="K539:K553" si="65">A539&amp;"|"&amp;C539</f>
        <v>Renewable Electricity (NMELEC001) - On-Road Heavy-Duty Battery EV or Plug-In Hybrid EV|2026</v>
      </c>
    </row>
    <row r="540" spans="1:11" x14ac:dyDescent="0.25">
      <c r="A540" t="s">
        <v>81</v>
      </c>
      <c r="B540" s="12"/>
      <c r="C540" s="12">
        <v>2027</v>
      </c>
      <c r="D540" s="13">
        <v>92.38</v>
      </c>
      <c r="E540" s="13">
        <v>0</v>
      </c>
      <c r="F540" s="14">
        <v>1000000</v>
      </c>
      <c r="G540" s="12" t="s">
        <v>78</v>
      </c>
      <c r="H540" s="13">
        <v>3.6</v>
      </c>
      <c r="I540" s="13">
        <v>5</v>
      </c>
      <c r="J540" s="14">
        <f t="shared" si="64"/>
        <v>1663</v>
      </c>
      <c r="K540" t="str">
        <f t="shared" si="65"/>
        <v>Renewable Electricity (NMELEC001) - On-Road Heavy-Duty Battery EV or Plug-In Hybrid EV|2027</v>
      </c>
    </row>
    <row r="541" spans="1:11" x14ac:dyDescent="0.25">
      <c r="A541" t="s">
        <v>81</v>
      </c>
      <c r="B541" s="12"/>
      <c r="C541" s="12">
        <v>2028</v>
      </c>
      <c r="D541" s="13">
        <v>89.8</v>
      </c>
      <c r="E541" s="13">
        <v>0</v>
      </c>
      <c r="F541" s="14">
        <v>1000000</v>
      </c>
      <c r="G541" s="12" t="s">
        <v>78</v>
      </c>
      <c r="H541" s="13">
        <v>3.6</v>
      </c>
      <c r="I541" s="13">
        <v>5</v>
      </c>
      <c r="J541" s="14">
        <f t="shared" si="64"/>
        <v>1616</v>
      </c>
      <c r="K541" t="str">
        <f t="shared" si="65"/>
        <v>Renewable Electricity (NMELEC001) - On-Road Heavy-Duty Battery EV or Plug-In Hybrid EV|2028</v>
      </c>
    </row>
    <row r="542" spans="1:11" x14ac:dyDescent="0.25">
      <c r="A542" t="s">
        <v>81</v>
      </c>
      <c r="B542" s="12"/>
      <c r="C542" s="12">
        <v>2029</v>
      </c>
      <c r="D542" s="13">
        <v>85.02</v>
      </c>
      <c r="E542" s="13">
        <v>0</v>
      </c>
      <c r="F542" s="14">
        <v>1000000</v>
      </c>
      <c r="G542" s="12" t="s">
        <v>78</v>
      </c>
      <c r="H542" s="13">
        <v>3.6</v>
      </c>
      <c r="I542" s="13">
        <v>5</v>
      </c>
      <c r="J542" s="14">
        <f t="shared" si="64"/>
        <v>1530</v>
      </c>
      <c r="K542" t="str">
        <f t="shared" si="65"/>
        <v>Renewable Electricity (NMELEC001) - On-Road Heavy-Duty Battery EV or Plug-In Hybrid EV|2029</v>
      </c>
    </row>
    <row r="543" spans="1:11" x14ac:dyDescent="0.25">
      <c r="A543" t="s">
        <v>81</v>
      </c>
      <c r="B543" s="12"/>
      <c r="C543" s="12">
        <v>2030</v>
      </c>
      <c r="D543" s="13">
        <v>76.42</v>
      </c>
      <c r="E543" s="13">
        <v>0</v>
      </c>
      <c r="F543" s="14">
        <v>1000000</v>
      </c>
      <c r="G543" s="12" t="s">
        <v>78</v>
      </c>
      <c r="H543" s="13">
        <v>3.6</v>
      </c>
      <c r="I543" s="13">
        <v>5</v>
      </c>
      <c r="J543" s="14">
        <f t="shared" si="64"/>
        <v>1376</v>
      </c>
      <c r="K543" t="str">
        <f t="shared" si="65"/>
        <v>Renewable Electricity (NMELEC001) - On-Road Heavy-Duty Battery EV or Plug-In Hybrid EV|2030</v>
      </c>
    </row>
    <row r="544" spans="1:11" x14ac:dyDescent="0.25">
      <c r="A544" t="s">
        <v>81</v>
      </c>
      <c r="B544" s="12"/>
      <c r="C544" s="12">
        <v>2031</v>
      </c>
      <c r="D544" s="13">
        <v>75.47</v>
      </c>
      <c r="E544" s="13">
        <v>0</v>
      </c>
      <c r="F544" s="14">
        <v>1000000</v>
      </c>
      <c r="G544" s="12" t="s">
        <v>78</v>
      </c>
      <c r="H544" s="13">
        <v>3.6</v>
      </c>
      <c r="I544" s="13">
        <v>5</v>
      </c>
      <c r="J544" s="14">
        <f t="shared" si="64"/>
        <v>1358</v>
      </c>
      <c r="K544" t="str">
        <f t="shared" si="65"/>
        <v>Renewable Electricity (NMELEC001) - On-Road Heavy-Duty Battery EV or Plug-In Hybrid EV|2031</v>
      </c>
    </row>
    <row r="545" spans="1:11" x14ac:dyDescent="0.25">
      <c r="A545" t="s">
        <v>81</v>
      </c>
      <c r="B545" s="12"/>
      <c r="C545" s="12">
        <v>2032</v>
      </c>
      <c r="D545" s="13">
        <v>74.510000000000005</v>
      </c>
      <c r="E545" s="13">
        <v>0</v>
      </c>
      <c r="F545" s="14">
        <v>1000000</v>
      </c>
      <c r="G545" s="12" t="s">
        <v>78</v>
      </c>
      <c r="H545" s="13">
        <v>3.6</v>
      </c>
      <c r="I545" s="13">
        <v>5</v>
      </c>
      <c r="J545" s="14">
        <f t="shared" si="64"/>
        <v>1341</v>
      </c>
      <c r="K545" t="str">
        <f t="shared" si="65"/>
        <v>Renewable Electricity (NMELEC001) - On-Road Heavy-Duty Battery EV or Plug-In Hybrid EV|2032</v>
      </c>
    </row>
    <row r="546" spans="1:11" x14ac:dyDescent="0.25">
      <c r="A546" t="s">
        <v>81</v>
      </c>
      <c r="B546" s="12"/>
      <c r="C546" s="12">
        <v>2033</v>
      </c>
      <c r="D546" s="13">
        <v>73.56</v>
      </c>
      <c r="E546" s="13">
        <v>0</v>
      </c>
      <c r="F546" s="14">
        <v>1000000</v>
      </c>
      <c r="G546" s="12" t="s">
        <v>78</v>
      </c>
      <c r="H546" s="13">
        <v>3.6</v>
      </c>
      <c r="I546" s="13">
        <v>5</v>
      </c>
      <c r="J546" s="14">
        <f t="shared" si="64"/>
        <v>1324</v>
      </c>
      <c r="K546" t="str">
        <f t="shared" si="65"/>
        <v>Renewable Electricity (NMELEC001) - On-Road Heavy-Duty Battery EV or Plug-In Hybrid EV|2033</v>
      </c>
    </row>
    <row r="547" spans="1:11" x14ac:dyDescent="0.25">
      <c r="A547" t="s">
        <v>81</v>
      </c>
      <c r="B547" s="12"/>
      <c r="C547" s="12">
        <v>2034</v>
      </c>
      <c r="D547" s="13">
        <v>72.599999999999994</v>
      </c>
      <c r="E547" s="13">
        <v>0</v>
      </c>
      <c r="F547" s="14">
        <v>1000000</v>
      </c>
      <c r="G547" s="12" t="s">
        <v>78</v>
      </c>
      <c r="H547" s="13">
        <v>3.6</v>
      </c>
      <c r="I547" s="13">
        <v>5</v>
      </c>
      <c r="J547" s="14">
        <f t="shared" si="64"/>
        <v>1307</v>
      </c>
      <c r="K547" t="str">
        <f t="shared" si="65"/>
        <v>Renewable Electricity (NMELEC001) - On-Road Heavy-Duty Battery EV or Plug-In Hybrid EV|2034</v>
      </c>
    </row>
    <row r="548" spans="1:11" x14ac:dyDescent="0.25">
      <c r="A548" t="s">
        <v>81</v>
      </c>
      <c r="B548" s="12"/>
      <c r="C548" s="12">
        <v>2035</v>
      </c>
      <c r="D548" s="13">
        <v>71.650000000000006</v>
      </c>
      <c r="E548" s="13">
        <v>0</v>
      </c>
      <c r="F548" s="14">
        <v>1000000</v>
      </c>
      <c r="G548" s="12" t="s">
        <v>78</v>
      </c>
      <c r="H548" s="13">
        <v>3.6</v>
      </c>
      <c r="I548" s="13">
        <v>5</v>
      </c>
      <c r="J548" s="14">
        <f t="shared" si="64"/>
        <v>1290</v>
      </c>
      <c r="K548" t="str">
        <f t="shared" si="65"/>
        <v>Renewable Electricity (NMELEC001) - On-Road Heavy-Duty Battery EV or Plug-In Hybrid EV|2035</v>
      </c>
    </row>
    <row r="549" spans="1:11" x14ac:dyDescent="0.25">
      <c r="A549" t="s">
        <v>81</v>
      </c>
      <c r="B549" s="12"/>
      <c r="C549" s="12">
        <v>2036</v>
      </c>
      <c r="D549" s="13">
        <v>70.69</v>
      </c>
      <c r="E549" s="13">
        <v>0</v>
      </c>
      <c r="F549" s="14">
        <v>1000000</v>
      </c>
      <c r="G549" s="12" t="s">
        <v>78</v>
      </c>
      <c r="H549" s="13">
        <v>3.6</v>
      </c>
      <c r="I549" s="13">
        <v>5</v>
      </c>
      <c r="J549" s="14">
        <f t="shared" si="64"/>
        <v>1272</v>
      </c>
      <c r="K549" t="str">
        <f t="shared" si="65"/>
        <v>Renewable Electricity (NMELEC001) - On-Road Heavy-Duty Battery EV or Plug-In Hybrid EV|2036</v>
      </c>
    </row>
    <row r="550" spans="1:11" x14ac:dyDescent="0.25">
      <c r="A550" t="s">
        <v>81</v>
      </c>
      <c r="B550" s="12"/>
      <c r="C550" s="12">
        <v>2037</v>
      </c>
      <c r="D550" s="13">
        <v>69.739999999999995</v>
      </c>
      <c r="E550" s="13">
        <v>0</v>
      </c>
      <c r="F550" s="14">
        <v>1000000</v>
      </c>
      <c r="G550" s="12" t="s">
        <v>78</v>
      </c>
      <c r="H550" s="13">
        <v>3.6</v>
      </c>
      <c r="I550" s="13">
        <v>5</v>
      </c>
      <c r="J550" s="14">
        <f t="shared" si="64"/>
        <v>1255</v>
      </c>
      <c r="K550" t="str">
        <f t="shared" si="65"/>
        <v>Renewable Electricity (NMELEC001) - On-Road Heavy-Duty Battery EV or Plug-In Hybrid EV|2037</v>
      </c>
    </row>
    <row r="551" spans="1:11" x14ac:dyDescent="0.25">
      <c r="A551" t="s">
        <v>81</v>
      </c>
      <c r="B551" s="12"/>
      <c r="C551" s="12">
        <v>2038</v>
      </c>
      <c r="D551" s="13">
        <v>68.78</v>
      </c>
      <c r="E551" s="13">
        <v>0</v>
      </c>
      <c r="F551" s="14">
        <v>1000000</v>
      </c>
      <c r="G551" s="12" t="s">
        <v>78</v>
      </c>
      <c r="H551" s="13">
        <v>3.6</v>
      </c>
      <c r="I551" s="13">
        <v>5</v>
      </c>
      <c r="J551" s="14">
        <f t="shared" si="64"/>
        <v>1238</v>
      </c>
      <c r="K551" t="str">
        <f t="shared" si="65"/>
        <v>Renewable Electricity (NMELEC001) - On-Road Heavy-Duty Battery EV or Plug-In Hybrid EV|2038</v>
      </c>
    </row>
    <row r="552" spans="1:11" x14ac:dyDescent="0.25">
      <c r="A552" t="s">
        <v>81</v>
      </c>
      <c r="B552" s="12"/>
      <c r="C552" s="12">
        <v>2039</v>
      </c>
      <c r="D552" s="13">
        <v>67.83</v>
      </c>
      <c r="E552" s="13">
        <v>0</v>
      </c>
      <c r="F552" s="14">
        <v>1000000</v>
      </c>
      <c r="G552" s="12" t="s">
        <v>78</v>
      </c>
      <c r="H552" s="13">
        <v>3.6</v>
      </c>
      <c r="I552" s="13">
        <v>5</v>
      </c>
      <c r="J552" s="14">
        <f t="shared" si="64"/>
        <v>1221</v>
      </c>
      <c r="K552" t="str">
        <f t="shared" si="65"/>
        <v>Renewable Electricity (NMELEC001) - On-Road Heavy-Duty Battery EV or Plug-In Hybrid EV|2039</v>
      </c>
    </row>
    <row r="553" spans="1:11" ht="25.5" x14ac:dyDescent="0.25">
      <c r="A553" t="s">
        <v>81</v>
      </c>
      <c r="B553" s="12"/>
      <c r="C553" s="12" t="s">
        <v>28</v>
      </c>
      <c r="D553" s="13">
        <v>66.87</v>
      </c>
      <c r="E553" s="13">
        <v>0</v>
      </c>
      <c r="F553" s="14">
        <v>1000000</v>
      </c>
      <c r="G553" s="12" t="s">
        <v>78</v>
      </c>
      <c r="H553" s="13">
        <v>3.6</v>
      </c>
      <c r="I553" s="13">
        <v>5</v>
      </c>
      <c r="J553" s="14">
        <f t="shared" si="64"/>
        <v>1204</v>
      </c>
      <c r="K553" t="str">
        <f t="shared" si="65"/>
        <v>Renewable Electricity (NMELEC001) - On-Road Heavy-Duty Battery EV or Plug-In Hybrid EV|2040 and subsequent years</v>
      </c>
    </row>
    <row r="554" spans="1:11" x14ac:dyDescent="0.25">
      <c r="B554" s="42" t="s">
        <v>79</v>
      </c>
      <c r="C554" s="43"/>
      <c r="D554" s="43"/>
      <c r="E554" s="43"/>
      <c r="F554" s="43"/>
      <c r="G554" s="43"/>
      <c r="H554" s="43"/>
      <c r="I554" s="43"/>
      <c r="J554" s="44"/>
    </row>
    <row r="555" spans="1:11" x14ac:dyDescent="0.25">
      <c r="D555" s="7"/>
      <c r="E555" s="7"/>
      <c r="F555" s="8"/>
      <c r="H555" s="7"/>
      <c r="I555" s="7"/>
      <c r="J555" s="8"/>
    </row>
    <row r="556" spans="1:11" x14ac:dyDescent="0.25">
      <c r="A556" t="s">
        <v>82</v>
      </c>
      <c r="B556" s="27" t="s">
        <v>82</v>
      </c>
      <c r="C556" s="27">
        <v>2026</v>
      </c>
      <c r="D556" s="28">
        <v>93.81</v>
      </c>
      <c r="E556" s="28">
        <v>0</v>
      </c>
      <c r="F556" s="29">
        <v>1000000</v>
      </c>
      <c r="G556" s="27" t="s">
        <v>78</v>
      </c>
      <c r="H556" s="28">
        <v>3.6</v>
      </c>
      <c r="I556" s="28">
        <v>3.3</v>
      </c>
      <c r="J556" s="29">
        <f t="shared" ref="J556:J570" si="66">ROUND(((D556-(E556/I556))*F556*H556*I556)/1000000,0)</f>
        <v>1114</v>
      </c>
      <c r="K556" t="str">
        <f t="shared" ref="K556:K570" si="67">A556&amp;"|"&amp;C556</f>
        <v>Renewable Electricity (NMELEC001) - Fixed Guideway Light Rail|2026</v>
      </c>
    </row>
    <row r="557" spans="1:11" x14ac:dyDescent="0.25">
      <c r="A557" t="s">
        <v>82</v>
      </c>
      <c r="B557" s="12"/>
      <c r="C557" s="12">
        <v>2027</v>
      </c>
      <c r="D557" s="13">
        <v>92.38</v>
      </c>
      <c r="E557" s="13">
        <v>0</v>
      </c>
      <c r="F557" s="14">
        <v>1000000</v>
      </c>
      <c r="G557" s="12" t="s">
        <v>78</v>
      </c>
      <c r="H557" s="13">
        <v>3.6</v>
      </c>
      <c r="I557" s="13">
        <v>3.3</v>
      </c>
      <c r="J557" s="14">
        <f t="shared" si="66"/>
        <v>1097</v>
      </c>
      <c r="K557" t="str">
        <f t="shared" si="67"/>
        <v>Renewable Electricity (NMELEC001) - Fixed Guideway Light Rail|2027</v>
      </c>
    </row>
    <row r="558" spans="1:11" x14ac:dyDescent="0.25">
      <c r="A558" t="s">
        <v>82</v>
      </c>
      <c r="B558" s="12"/>
      <c r="C558" s="12">
        <v>2028</v>
      </c>
      <c r="D558" s="13">
        <v>89.8</v>
      </c>
      <c r="E558" s="13">
        <v>0</v>
      </c>
      <c r="F558" s="14">
        <v>1000000</v>
      </c>
      <c r="G558" s="12" t="s">
        <v>78</v>
      </c>
      <c r="H558" s="13">
        <v>3.6</v>
      </c>
      <c r="I558" s="13">
        <v>3.3</v>
      </c>
      <c r="J558" s="14">
        <f t="shared" si="66"/>
        <v>1067</v>
      </c>
      <c r="K558" t="str">
        <f t="shared" si="67"/>
        <v>Renewable Electricity (NMELEC001) - Fixed Guideway Light Rail|2028</v>
      </c>
    </row>
    <row r="559" spans="1:11" x14ac:dyDescent="0.25">
      <c r="A559" t="s">
        <v>82</v>
      </c>
      <c r="B559" s="12"/>
      <c r="C559" s="12">
        <v>2029</v>
      </c>
      <c r="D559" s="13">
        <v>85.02</v>
      </c>
      <c r="E559" s="13">
        <v>0</v>
      </c>
      <c r="F559" s="14">
        <v>1000000</v>
      </c>
      <c r="G559" s="12" t="s">
        <v>78</v>
      </c>
      <c r="H559" s="13">
        <v>3.6</v>
      </c>
      <c r="I559" s="13">
        <v>3.3</v>
      </c>
      <c r="J559" s="14">
        <f t="shared" si="66"/>
        <v>1010</v>
      </c>
      <c r="K559" t="str">
        <f t="shared" si="67"/>
        <v>Renewable Electricity (NMELEC001) - Fixed Guideway Light Rail|2029</v>
      </c>
    </row>
    <row r="560" spans="1:11" x14ac:dyDescent="0.25">
      <c r="A560" t="s">
        <v>82</v>
      </c>
      <c r="B560" s="12"/>
      <c r="C560" s="12">
        <v>2030</v>
      </c>
      <c r="D560" s="13">
        <v>76.42</v>
      </c>
      <c r="E560" s="13">
        <v>0</v>
      </c>
      <c r="F560" s="14">
        <v>1000000</v>
      </c>
      <c r="G560" s="12" t="s">
        <v>78</v>
      </c>
      <c r="H560" s="13">
        <v>3.6</v>
      </c>
      <c r="I560" s="13">
        <v>3.3</v>
      </c>
      <c r="J560" s="14">
        <f t="shared" si="66"/>
        <v>908</v>
      </c>
      <c r="K560" t="str">
        <f t="shared" si="67"/>
        <v>Renewable Electricity (NMELEC001) - Fixed Guideway Light Rail|2030</v>
      </c>
    </row>
    <row r="561" spans="1:11" x14ac:dyDescent="0.25">
      <c r="A561" t="s">
        <v>82</v>
      </c>
      <c r="B561" s="12"/>
      <c r="C561" s="12">
        <v>2031</v>
      </c>
      <c r="D561" s="13">
        <v>75.47</v>
      </c>
      <c r="E561" s="13">
        <v>0</v>
      </c>
      <c r="F561" s="14">
        <v>1000000</v>
      </c>
      <c r="G561" s="12" t="s">
        <v>78</v>
      </c>
      <c r="H561" s="13">
        <v>3.6</v>
      </c>
      <c r="I561" s="13">
        <v>3.3</v>
      </c>
      <c r="J561" s="14">
        <f t="shared" si="66"/>
        <v>897</v>
      </c>
      <c r="K561" t="str">
        <f t="shared" si="67"/>
        <v>Renewable Electricity (NMELEC001) - Fixed Guideway Light Rail|2031</v>
      </c>
    </row>
    <row r="562" spans="1:11" x14ac:dyDescent="0.25">
      <c r="A562" t="s">
        <v>82</v>
      </c>
      <c r="B562" s="12"/>
      <c r="C562" s="12">
        <v>2032</v>
      </c>
      <c r="D562" s="13">
        <v>74.510000000000005</v>
      </c>
      <c r="E562" s="13">
        <v>0</v>
      </c>
      <c r="F562" s="14">
        <v>1000000</v>
      </c>
      <c r="G562" s="12" t="s">
        <v>78</v>
      </c>
      <c r="H562" s="13">
        <v>3.6</v>
      </c>
      <c r="I562" s="13">
        <v>3.3</v>
      </c>
      <c r="J562" s="14">
        <f t="shared" si="66"/>
        <v>885</v>
      </c>
      <c r="K562" t="str">
        <f t="shared" si="67"/>
        <v>Renewable Electricity (NMELEC001) - Fixed Guideway Light Rail|2032</v>
      </c>
    </row>
    <row r="563" spans="1:11" x14ac:dyDescent="0.25">
      <c r="A563" t="s">
        <v>82</v>
      </c>
      <c r="B563" s="12"/>
      <c r="C563" s="12">
        <v>2033</v>
      </c>
      <c r="D563" s="13">
        <v>73.56</v>
      </c>
      <c r="E563" s="13">
        <v>0</v>
      </c>
      <c r="F563" s="14">
        <v>1000000</v>
      </c>
      <c r="G563" s="12" t="s">
        <v>78</v>
      </c>
      <c r="H563" s="13">
        <v>3.6</v>
      </c>
      <c r="I563" s="13">
        <v>3.3</v>
      </c>
      <c r="J563" s="14">
        <f t="shared" si="66"/>
        <v>874</v>
      </c>
      <c r="K563" t="str">
        <f t="shared" si="67"/>
        <v>Renewable Electricity (NMELEC001) - Fixed Guideway Light Rail|2033</v>
      </c>
    </row>
    <row r="564" spans="1:11" x14ac:dyDescent="0.25">
      <c r="A564" t="s">
        <v>82</v>
      </c>
      <c r="B564" s="12"/>
      <c r="C564" s="12">
        <v>2034</v>
      </c>
      <c r="D564" s="13">
        <v>72.599999999999994</v>
      </c>
      <c r="E564" s="13">
        <v>0</v>
      </c>
      <c r="F564" s="14">
        <v>1000000</v>
      </c>
      <c r="G564" s="12" t="s">
        <v>78</v>
      </c>
      <c r="H564" s="13">
        <v>3.6</v>
      </c>
      <c r="I564" s="13">
        <v>3.3</v>
      </c>
      <c r="J564" s="14">
        <f t="shared" si="66"/>
        <v>862</v>
      </c>
      <c r="K564" t="str">
        <f t="shared" si="67"/>
        <v>Renewable Electricity (NMELEC001) - Fixed Guideway Light Rail|2034</v>
      </c>
    </row>
    <row r="565" spans="1:11" x14ac:dyDescent="0.25">
      <c r="A565" t="s">
        <v>82</v>
      </c>
      <c r="B565" s="12"/>
      <c r="C565" s="12">
        <v>2035</v>
      </c>
      <c r="D565" s="13">
        <v>71.650000000000006</v>
      </c>
      <c r="E565" s="13">
        <v>0</v>
      </c>
      <c r="F565" s="14">
        <v>1000000</v>
      </c>
      <c r="G565" s="12" t="s">
        <v>78</v>
      </c>
      <c r="H565" s="13">
        <v>3.6</v>
      </c>
      <c r="I565" s="13">
        <v>3.3</v>
      </c>
      <c r="J565" s="14">
        <f t="shared" si="66"/>
        <v>851</v>
      </c>
      <c r="K565" t="str">
        <f t="shared" si="67"/>
        <v>Renewable Electricity (NMELEC001) - Fixed Guideway Light Rail|2035</v>
      </c>
    </row>
    <row r="566" spans="1:11" x14ac:dyDescent="0.25">
      <c r="A566" t="s">
        <v>82</v>
      </c>
      <c r="B566" s="12"/>
      <c r="C566" s="12">
        <v>2036</v>
      </c>
      <c r="D566" s="13">
        <v>70.69</v>
      </c>
      <c r="E566" s="13">
        <v>0</v>
      </c>
      <c r="F566" s="14">
        <v>1000000</v>
      </c>
      <c r="G566" s="12" t="s">
        <v>78</v>
      </c>
      <c r="H566" s="13">
        <v>3.6</v>
      </c>
      <c r="I566" s="13">
        <v>3.3</v>
      </c>
      <c r="J566" s="14">
        <f t="shared" si="66"/>
        <v>840</v>
      </c>
      <c r="K566" t="str">
        <f t="shared" si="67"/>
        <v>Renewable Electricity (NMELEC001) - Fixed Guideway Light Rail|2036</v>
      </c>
    </row>
    <row r="567" spans="1:11" x14ac:dyDescent="0.25">
      <c r="A567" t="s">
        <v>82</v>
      </c>
      <c r="B567" s="12"/>
      <c r="C567" s="12">
        <v>2037</v>
      </c>
      <c r="D567" s="13">
        <v>69.739999999999995</v>
      </c>
      <c r="E567" s="13">
        <v>0</v>
      </c>
      <c r="F567" s="14">
        <v>1000000</v>
      </c>
      <c r="G567" s="12" t="s">
        <v>78</v>
      </c>
      <c r="H567" s="13">
        <v>3.6</v>
      </c>
      <c r="I567" s="13">
        <v>3.3</v>
      </c>
      <c r="J567" s="14">
        <f t="shared" si="66"/>
        <v>829</v>
      </c>
      <c r="K567" t="str">
        <f t="shared" si="67"/>
        <v>Renewable Electricity (NMELEC001) - Fixed Guideway Light Rail|2037</v>
      </c>
    </row>
    <row r="568" spans="1:11" x14ac:dyDescent="0.25">
      <c r="A568" t="s">
        <v>82</v>
      </c>
      <c r="B568" s="12"/>
      <c r="C568" s="12">
        <v>2038</v>
      </c>
      <c r="D568" s="13">
        <v>68.78</v>
      </c>
      <c r="E568" s="13">
        <v>0</v>
      </c>
      <c r="F568" s="14">
        <v>1000000</v>
      </c>
      <c r="G568" s="12" t="s">
        <v>78</v>
      </c>
      <c r="H568" s="13">
        <v>3.6</v>
      </c>
      <c r="I568" s="13">
        <v>3.3</v>
      </c>
      <c r="J568" s="14">
        <f t="shared" si="66"/>
        <v>817</v>
      </c>
      <c r="K568" t="str">
        <f t="shared" si="67"/>
        <v>Renewable Electricity (NMELEC001) - Fixed Guideway Light Rail|2038</v>
      </c>
    </row>
    <row r="569" spans="1:11" x14ac:dyDescent="0.25">
      <c r="A569" t="s">
        <v>82</v>
      </c>
      <c r="B569" s="12"/>
      <c r="C569" s="12">
        <v>2039</v>
      </c>
      <c r="D569" s="13">
        <v>67.83</v>
      </c>
      <c r="E569" s="13">
        <v>0</v>
      </c>
      <c r="F569" s="14">
        <v>1000000</v>
      </c>
      <c r="G569" s="12" t="s">
        <v>78</v>
      </c>
      <c r="H569" s="13">
        <v>3.6</v>
      </c>
      <c r="I569" s="13">
        <v>3.3</v>
      </c>
      <c r="J569" s="14">
        <f t="shared" si="66"/>
        <v>806</v>
      </c>
      <c r="K569" t="str">
        <f t="shared" si="67"/>
        <v>Renewable Electricity (NMELEC001) - Fixed Guideway Light Rail|2039</v>
      </c>
    </row>
    <row r="570" spans="1:11" ht="25.5" x14ac:dyDescent="0.25">
      <c r="A570" t="s">
        <v>82</v>
      </c>
      <c r="B570" s="12"/>
      <c r="C570" s="12" t="s">
        <v>28</v>
      </c>
      <c r="D570" s="13">
        <v>66.87</v>
      </c>
      <c r="E570" s="13">
        <v>0</v>
      </c>
      <c r="F570" s="14">
        <v>1000000</v>
      </c>
      <c r="G570" s="12" t="s">
        <v>78</v>
      </c>
      <c r="H570" s="13">
        <v>3.6</v>
      </c>
      <c r="I570" s="13">
        <v>3.3</v>
      </c>
      <c r="J570" s="14">
        <f t="shared" si="66"/>
        <v>794</v>
      </c>
      <c r="K570" t="str">
        <f t="shared" si="67"/>
        <v>Renewable Electricity (NMELEC001) - Fixed Guideway Light Rail|2040 and subsequent years</v>
      </c>
    </row>
    <row r="571" spans="1:11" x14ac:dyDescent="0.25">
      <c r="B571" s="42" t="s">
        <v>79</v>
      </c>
      <c r="C571" s="43"/>
      <c r="D571" s="43"/>
      <c r="E571" s="43"/>
      <c r="F571" s="43"/>
      <c r="G571" s="43"/>
      <c r="H571" s="43"/>
      <c r="I571" s="43"/>
      <c r="J571" s="44"/>
    </row>
    <row r="572" spans="1:11" x14ac:dyDescent="0.25">
      <c r="D572" s="7"/>
      <c r="E572" s="7"/>
      <c r="F572" s="8"/>
      <c r="H572" s="7"/>
      <c r="I572" s="7"/>
      <c r="J572" s="8"/>
    </row>
    <row r="573" spans="1:11" x14ac:dyDescent="0.25">
      <c r="A573" t="s">
        <v>83</v>
      </c>
      <c r="B573" s="27" t="s">
        <v>83</v>
      </c>
      <c r="C573" s="27">
        <v>2026</v>
      </c>
      <c r="D573" s="28">
        <v>93.81</v>
      </c>
      <c r="E573" s="28">
        <v>0</v>
      </c>
      <c r="F573" s="29">
        <v>1000000</v>
      </c>
      <c r="G573" s="27" t="s">
        <v>78</v>
      </c>
      <c r="H573" s="28">
        <v>3.6</v>
      </c>
      <c r="I573" s="28">
        <v>2.1</v>
      </c>
      <c r="J573" s="29">
        <f t="shared" ref="J573:J587" si="68">ROUND(((D573-(E573/I573))*F573*H573*I573)/1000000,0)</f>
        <v>709</v>
      </c>
      <c r="K573" t="str">
        <f t="shared" ref="K573:K587" si="69">A573&amp;"|"&amp;C573</f>
        <v>Renewable Electricity (NMELEC001) - Fixed Guideway Streetcar|2026</v>
      </c>
    </row>
    <row r="574" spans="1:11" x14ac:dyDescent="0.25">
      <c r="A574" t="s">
        <v>83</v>
      </c>
      <c r="B574" s="12"/>
      <c r="C574" s="12">
        <v>2027</v>
      </c>
      <c r="D574" s="13">
        <v>92.38</v>
      </c>
      <c r="E574" s="13">
        <v>0</v>
      </c>
      <c r="F574" s="14">
        <v>1000000</v>
      </c>
      <c r="G574" s="12" t="s">
        <v>78</v>
      </c>
      <c r="H574" s="13">
        <v>3.6</v>
      </c>
      <c r="I574" s="13">
        <v>2.1</v>
      </c>
      <c r="J574" s="14">
        <f t="shared" si="68"/>
        <v>698</v>
      </c>
      <c r="K574" t="str">
        <f t="shared" si="69"/>
        <v>Renewable Electricity (NMELEC001) - Fixed Guideway Streetcar|2027</v>
      </c>
    </row>
    <row r="575" spans="1:11" x14ac:dyDescent="0.25">
      <c r="A575" t="s">
        <v>83</v>
      </c>
      <c r="B575" s="12"/>
      <c r="C575" s="12">
        <v>2028</v>
      </c>
      <c r="D575" s="13">
        <v>89.8</v>
      </c>
      <c r="E575" s="13">
        <v>0</v>
      </c>
      <c r="F575" s="14">
        <v>1000000</v>
      </c>
      <c r="G575" s="12" t="s">
        <v>78</v>
      </c>
      <c r="H575" s="13">
        <v>3.6</v>
      </c>
      <c r="I575" s="13">
        <v>2.1</v>
      </c>
      <c r="J575" s="14">
        <f t="shared" si="68"/>
        <v>679</v>
      </c>
      <c r="K575" t="str">
        <f t="shared" si="69"/>
        <v>Renewable Electricity (NMELEC001) - Fixed Guideway Streetcar|2028</v>
      </c>
    </row>
    <row r="576" spans="1:11" x14ac:dyDescent="0.25">
      <c r="A576" t="s">
        <v>83</v>
      </c>
      <c r="B576" s="12"/>
      <c r="C576" s="12">
        <v>2029</v>
      </c>
      <c r="D576" s="13">
        <v>85.02</v>
      </c>
      <c r="E576" s="13">
        <v>0</v>
      </c>
      <c r="F576" s="14">
        <v>1000000</v>
      </c>
      <c r="G576" s="12" t="s">
        <v>78</v>
      </c>
      <c r="H576" s="13">
        <v>3.6</v>
      </c>
      <c r="I576" s="13">
        <v>2.1</v>
      </c>
      <c r="J576" s="14">
        <f t="shared" si="68"/>
        <v>643</v>
      </c>
      <c r="K576" t="str">
        <f t="shared" si="69"/>
        <v>Renewable Electricity (NMELEC001) - Fixed Guideway Streetcar|2029</v>
      </c>
    </row>
    <row r="577" spans="1:11" x14ac:dyDescent="0.25">
      <c r="A577" t="s">
        <v>83</v>
      </c>
      <c r="B577" s="12"/>
      <c r="C577" s="12">
        <v>2030</v>
      </c>
      <c r="D577" s="13">
        <v>76.42</v>
      </c>
      <c r="E577" s="13">
        <v>0</v>
      </c>
      <c r="F577" s="14">
        <v>1000000</v>
      </c>
      <c r="G577" s="12" t="s">
        <v>78</v>
      </c>
      <c r="H577" s="13">
        <v>3.6</v>
      </c>
      <c r="I577" s="13">
        <v>2.1</v>
      </c>
      <c r="J577" s="14">
        <f t="shared" si="68"/>
        <v>578</v>
      </c>
      <c r="K577" t="str">
        <f t="shared" si="69"/>
        <v>Renewable Electricity (NMELEC001) - Fixed Guideway Streetcar|2030</v>
      </c>
    </row>
    <row r="578" spans="1:11" x14ac:dyDescent="0.25">
      <c r="A578" t="s">
        <v>83</v>
      </c>
      <c r="B578" s="12"/>
      <c r="C578" s="12">
        <v>2031</v>
      </c>
      <c r="D578" s="13">
        <v>75.47</v>
      </c>
      <c r="E578" s="13">
        <v>0</v>
      </c>
      <c r="F578" s="14">
        <v>1000000</v>
      </c>
      <c r="G578" s="12" t="s">
        <v>78</v>
      </c>
      <c r="H578" s="13">
        <v>3.6</v>
      </c>
      <c r="I578" s="13">
        <v>2.1</v>
      </c>
      <c r="J578" s="14">
        <f t="shared" si="68"/>
        <v>571</v>
      </c>
      <c r="K578" t="str">
        <f t="shared" si="69"/>
        <v>Renewable Electricity (NMELEC001) - Fixed Guideway Streetcar|2031</v>
      </c>
    </row>
    <row r="579" spans="1:11" x14ac:dyDescent="0.25">
      <c r="A579" t="s">
        <v>83</v>
      </c>
      <c r="B579" s="12"/>
      <c r="C579" s="12">
        <v>2032</v>
      </c>
      <c r="D579" s="13">
        <v>74.510000000000005</v>
      </c>
      <c r="E579" s="13">
        <v>0</v>
      </c>
      <c r="F579" s="14">
        <v>1000000</v>
      </c>
      <c r="G579" s="12" t="s">
        <v>78</v>
      </c>
      <c r="H579" s="13">
        <v>3.6</v>
      </c>
      <c r="I579" s="13">
        <v>2.1</v>
      </c>
      <c r="J579" s="14">
        <f t="shared" si="68"/>
        <v>563</v>
      </c>
      <c r="K579" t="str">
        <f t="shared" si="69"/>
        <v>Renewable Electricity (NMELEC001) - Fixed Guideway Streetcar|2032</v>
      </c>
    </row>
    <row r="580" spans="1:11" x14ac:dyDescent="0.25">
      <c r="A580" t="s">
        <v>83</v>
      </c>
      <c r="B580" s="12"/>
      <c r="C580" s="12">
        <v>2033</v>
      </c>
      <c r="D580" s="13">
        <v>73.56</v>
      </c>
      <c r="E580" s="13">
        <v>0</v>
      </c>
      <c r="F580" s="14">
        <v>1000000</v>
      </c>
      <c r="G580" s="12" t="s">
        <v>78</v>
      </c>
      <c r="H580" s="13">
        <v>3.6</v>
      </c>
      <c r="I580" s="13">
        <v>2.1</v>
      </c>
      <c r="J580" s="14">
        <f t="shared" si="68"/>
        <v>556</v>
      </c>
      <c r="K580" t="str">
        <f t="shared" si="69"/>
        <v>Renewable Electricity (NMELEC001) - Fixed Guideway Streetcar|2033</v>
      </c>
    </row>
    <row r="581" spans="1:11" x14ac:dyDescent="0.25">
      <c r="A581" t="s">
        <v>83</v>
      </c>
      <c r="B581" s="12"/>
      <c r="C581" s="12">
        <v>2034</v>
      </c>
      <c r="D581" s="13">
        <v>72.599999999999994</v>
      </c>
      <c r="E581" s="13">
        <v>0</v>
      </c>
      <c r="F581" s="14">
        <v>1000000</v>
      </c>
      <c r="G581" s="12" t="s">
        <v>78</v>
      </c>
      <c r="H581" s="13">
        <v>3.6</v>
      </c>
      <c r="I581" s="13">
        <v>2.1</v>
      </c>
      <c r="J581" s="14">
        <f t="shared" si="68"/>
        <v>549</v>
      </c>
      <c r="K581" t="str">
        <f t="shared" si="69"/>
        <v>Renewable Electricity (NMELEC001) - Fixed Guideway Streetcar|2034</v>
      </c>
    </row>
    <row r="582" spans="1:11" x14ac:dyDescent="0.25">
      <c r="A582" t="s">
        <v>83</v>
      </c>
      <c r="B582" s="12"/>
      <c r="C582" s="12">
        <v>2035</v>
      </c>
      <c r="D582" s="13">
        <v>71.650000000000006</v>
      </c>
      <c r="E582" s="13">
        <v>0</v>
      </c>
      <c r="F582" s="14">
        <v>1000000</v>
      </c>
      <c r="G582" s="12" t="s">
        <v>78</v>
      </c>
      <c r="H582" s="13">
        <v>3.6</v>
      </c>
      <c r="I582" s="13">
        <v>2.1</v>
      </c>
      <c r="J582" s="14">
        <f t="shared" si="68"/>
        <v>542</v>
      </c>
      <c r="K582" t="str">
        <f t="shared" si="69"/>
        <v>Renewable Electricity (NMELEC001) - Fixed Guideway Streetcar|2035</v>
      </c>
    </row>
    <row r="583" spans="1:11" x14ac:dyDescent="0.25">
      <c r="A583" t="s">
        <v>83</v>
      </c>
      <c r="B583" s="12"/>
      <c r="C583" s="12">
        <v>2036</v>
      </c>
      <c r="D583" s="13">
        <v>70.69</v>
      </c>
      <c r="E583" s="13">
        <v>0</v>
      </c>
      <c r="F583" s="14">
        <v>1000000</v>
      </c>
      <c r="G583" s="12" t="s">
        <v>78</v>
      </c>
      <c r="H583" s="13">
        <v>3.6</v>
      </c>
      <c r="I583" s="13">
        <v>2.1</v>
      </c>
      <c r="J583" s="14">
        <f t="shared" si="68"/>
        <v>534</v>
      </c>
      <c r="K583" t="str">
        <f t="shared" si="69"/>
        <v>Renewable Electricity (NMELEC001) - Fixed Guideway Streetcar|2036</v>
      </c>
    </row>
    <row r="584" spans="1:11" x14ac:dyDescent="0.25">
      <c r="A584" t="s">
        <v>83</v>
      </c>
      <c r="B584" s="12"/>
      <c r="C584" s="12">
        <v>2037</v>
      </c>
      <c r="D584" s="13">
        <v>69.739999999999995</v>
      </c>
      <c r="E584" s="13">
        <v>0</v>
      </c>
      <c r="F584" s="14">
        <v>1000000</v>
      </c>
      <c r="G584" s="12" t="s">
        <v>78</v>
      </c>
      <c r="H584" s="13">
        <v>3.6</v>
      </c>
      <c r="I584" s="13">
        <v>2.1</v>
      </c>
      <c r="J584" s="14">
        <f t="shared" si="68"/>
        <v>527</v>
      </c>
      <c r="K584" t="str">
        <f t="shared" si="69"/>
        <v>Renewable Electricity (NMELEC001) - Fixed Guideway Streetcar|2037</v>
      </c>
    </row>
    <row r="585" spans="1:11" x14ac:dyDescent="0.25">
      <c r="A585" t="s">
        <v>83</v>
      </c>
      <c r="B585" s="12"/>
      <c r="C585" s="12">
        <v>2038</v>
      </c>
      <c r="D585" s="13">
        <v>68.78</v>
      </c>
      <c r="E585" s="13">
        <v>0</v>
      </c>
      <c r="F585" s="14">
        <v>1000000</v>
      </c>
      <c r="G585" s="12" t="s">
        <v>78</v>
      </c>
      <c r="H585" s="13">
        <v>3.6</v>
      </c>
      <c r="I585" s="13">
        <v>2.1</v>
      </c>
      <c r="J585" s="14">
        <f t="shared" si="68"/>
        <v>520</v>
      </c>
      <c r="K585" t="str">
        <f t="shared" si="69"/>
        <v>Renewable Electricity (NMELEC001) - Fixed Guideway Streetcar|2038</v>
      </c>
    </row>
    <row r="586" spans="1:11" x14ac:dyDescent="0.25">
      <c r="A586" t="s">
        <v>83</v>
      </c>
      <c r="B586" s="12"/>
      <c r="C586" s="12">
        <v>2039</v>
      </c>
      <c r="D586" s="13">
        <v>67.83</v>
      </c>
      <c r="E586" s="13">
        <v>0</v>
      </c>
      <c r="F586" s="14">
        <v>1000000</v>
      </c>
      <c r="G586" s="12" t="s">
        <v>78</v>
      </c>
      <c r="H586" s="13">
        <v>3.6</v>
      </c>
      <c r="I586" s="13">
        <v>2.1</v>
      </c>
      <c r="J586" s="14">
        <f t="shared" si="68"/>
        <v>513</v>
      </c>
      <c r="K586" t="str">
        <f t="shared" si="69"/>
        <v>Renewable Electricity (NMELEC001) - Fixed Guideway Streetcar|2039</v>
      </c>
    </row>
    <row r="587" spans="1:11" ht="25.5" x14ac:dyDescent="0.25">
      <c r="A587" t="s">
        <v>83</v>
      </c>
      <c r="B587" s="12"/>
      <c r="C587" s="12" t="s">
        <v>28</v>
      </c>
      <c r="D587" s="13">
        <v>66.87</v>
      </c>
      <c r="E587" s="13">
        <v>0</v>
      </c>
      <c r="F587" s="14">
        <v>1000000</v>
      </c>
      <c r="G587" s="12" t="s">
        <v>78</v>
      </c>
      <c r="H587" s="13">
        <v>3.6</v>
      </c>
      <c r="I587" s="13">
        <v>2.1</v>
      </c>
      <c r="J587" s="14">
        <f t="shared" si="68"/>
        <v>506</v>
      </c>
      <c r="K587" t="str">
        <f t="shared" si="69"/>
        <v>Renewable Electricity (NMELEC001) - Fixed Guideway Streetcar|2040 and subsequent years</v>
      </c>
    </row>
    <row r="588" spans="1:11" x14ac:dyDescent="0.25">
      <c r="B588" s="42" t="s">
        <v>79</v>
      </c>
      <c r="C588" s="43"/>
      <c r="D588" s="43"/>
      <c r="E588" s="43"/>
      <c r="F588" s="43"/>
      <c r="G588" s="43"/>
      <c r="H588" s="43"/>
      <c r="I588" s="43"/>
      <c r="J588" s="44"/>
    </row>
    <row r="589" spans="1:11" x14ac:dyDescent="0.25">
      <c r="D589" s="7"/>
      <c r="E589" s="7"/>
      <c r="F589" s="8"/>
      <c r="H589" s="7"/>
      <c r="I589" s="7"/>
      <c r="J589" s="8"/>
    </row>
    <row r="590" spans="1:11" x14ac:dyDescent="0.25">
      <c r="A590" t="s">
        <v>84</v>
      </c>
      <c r="B590" s="27" t="s">
        <v>84</v>
      </c>
      <c r="C590" s="27">
        <v>2026</v>
      </c>
      <c r="D590" s="28">
        <v>93.81</v>
      </c>
      <c r="E590" s="28">
        <v>0</v>
      </c>
      <c r="F590" s="29">
        <v>1000000</v>
      </c>
      <c r="G590" s="27" t="s">
        <v>78</v>
      </c>
      <c r="H590" s="28">
        <v>3.6</v>
      </c>
      <c r="I590" s="28">
        <v>2.6</v>
      </c>
      <c r="J590" s="29">
        <f t="shared" ref="J590:J604" si="70">ROUND(((D590-(E590/I590))*F590*H590*I590)/1000000,0)</f>
        <v>878</v>
      </c>
      <c r="K590" t="str">
        <f t="shared" ref="K590:K604" si="71">A590&amp;"|"&amp;C590</f>
        <v>Renewable Electricity (NMELEC001) - Fixed Guideway Aerial Tram|2026</v>
      </c>
    </row>
    <row r="591" spans="1:11" x14ac:dyDescent="0.25">
      <c r="A591" t="s">
        <v>84</v>
      </c>
      <c r="B591" s="12"/>
      <c r="C591" s="12">
        <v>2027</v>
      </c>
      <c r="D591" s="13">
        <v>92.38</v>
      </c>
      <c r="E591" s="13">
        <v>0</v>
      </c>
      <c r="F591" s="14">
        <v>1000000</v>
      </c>
      <c r="G591" s="12" t="s">
        <v>78</v>
      </c>
      <c r="H591" s="13">
        <v>3.6</v>
      </c>
      <c r="I591" s="13">
        <v>2.6</v>
      </c>
      <c r="J591" s="14">
        <f t="shared" si="70"/>
        <v>865</v>
      </c>
      <c r="K591" t="str">
        <f t="shared" si="71"/>
        <v>Renewable Electricity (NMELEC001) - Fixed Guideway Aerial Tram|2027</v>
      </c>
    </row>
    <row r="592" spans="1:11" x14ac:dyDescent="0.25">
      <c r="A592" t="s">
        <v>84</v>
      </c>
      <c r="B592" s="12"/>
      <c r="C592" s="12">
        <v>2028</v>
      </c>
      <c r="D592" s="13">
        <v>89.8</v>
      </c>
      <c r="E592" s="13">
        <v>0</v>
      </c>
      <c r="F592" s="14">
        <v>1000000</v>
      </c>
      <c r="G592" s="12" t="s">
        <v>78</v>
      </c>
      <c r="H592" s="13">
        <v>3.6</v>
      </c>
      <c r="I592" s="13">
        <v>2.6</v>
      </c>
      <c r="J592" s="14">
        <f t="shared" si="70"/>
        <v>841</v>
      </c>
      <c r="K592" t="str">
        <f t="shared" si="71"/>
        <v>Renewable Electricity (NMELEC001) - Fixed Guideway Aerial Tram|2028</v>
      </c>
    </row>
    <row r="593" spans="1:11" x14ac:dyDescent="0.25">
      <c r="A593" t="s">
        <v>84</v>
      </c>
      <c r="B593" s="12"/>
      <c r="C593" s="12">
        <v>2029</v>
      </c>
      <c r="D593" s="13">
        <v>85.02</v>
      </c>
      <c r="E593" s="13">
        <v>0</v>
      </c>
      <c r="F593" s="14">
        <v>1000000</v>
      </c>
      <c r="G593" s="12" t="s">
        <v>78</v>
      </c>
      <c r="H593" s="13">
        <v>3.6</v>
      </c>
      <c r="I593" s="13">
        <v>2.6</v>
      </c>
      <c r="J593" s="14">
        <f t="shared" si="70"/>
        <v>796</v>
      </c>
      <c r="K593" t="str">
        <f t="shared" si="71"/>
        <v>Renewable Electricity (NMELEC001) - Fixed Guideway Aerial Tram|2029</v>
      </c>
    </row>
    <row r="594" spans="1:11" x14ac:dyDescent="0.25">
      <c r="A594" t="s">
        <v>84</v>
      </c>
      <c r="B594" s="12"/>
      <c r="C594" s="12">
        <v>2030</v>
      </c>
      <c r="D594" s="13">
        <v>76.42</v>
      </c>
      <c r="E594" s="13">
        <v>0</v>
      </c>
      <c r="F594" s="14">
        <v>1000000</v>
      </c>
      <c r="G594" s="12" t="s">
        <v>78</v>
      </c>
      <c r="H594" s="13">
        <v>3.6</v>
      </c>
      <c r="I594" s="13">
        <v>2.6</v>
      </c>
      <c r="J594" s="14">
        <f t="shared" si="70"/>
        <v>715</v>
      </c>
      <c r="K594" t="str">
        <f t="shared" si="71"/>
        <v>Renewable Electricity (NMELEC001) - Fixed Guideway Aerial Tram|2030</v>
      </c>
    </row>
    <row r="595" spans="1:11" x14ac:dyDescent="0.25">
      <c r="A595" t="s">
        <v>84</v>
      </c>
      <c r="B595" s="12"/>
      <c r="C595" s="12">
        <v>2031</v>
      </c>
      <c r="D595" s="13">
        <v>75.47</v>
      </c>
      <c r="E595" s="13">
        <v>0</v>
      </c>
      <c r="F595" s="14">
        <v>1000000</v>
      </c>
      <c r="G595" s="12" t="s">
        <v>78</v>
      </c>
      <c r="H595" s="13">
        <v>3.6</v>
      </c>
      <c r="I595" s="13">
        <v>2.6</v>
      </c>
      <c r="J595" s="14">
        <f t="shared" si="70"/>
        <v>706</v>
      </c>
      <c r="K595" t="str">
        <f t="shared" si="71"/>
        <v>Renewable Electricity (NMELEC001) - Fixed Guideway Aerial Tram|2031</v>
      </c>
    </row>
    <row r="596" spans="1:11" x14ac:dyDescent="0.25">
      <c r="A596" t="s">
        <v>84</v>
      </c>
      <c r="B596" s="12"/>
      <c r="C596" s="12">
        <v>2032</v>
      </c>
      <c r="D596" s="13">
        <v>74.510000000000005</v>
      </c>
      <c r="E596" s="13">
        <v>0</v>
      </c>
      <c r="F596" s="14">
        <v>1000000</v>
      </c>
      <c r="G596" s="12" t="s">
        <v>78</v>
      </c>
      <c r="H596" s="13">
        <v>3.6</v>
      </c>
      <c r="I596" s="13">
        <v>2.6</v>
      </c>
      <c r="J596" s="14">
        <f t="shared" si="70"/>
        <v>697</v>
      </c>
      <c r="K596" t="str">
        <f t="shared" si="71"/>
        <v>Renewable Electricity (NMELEC001) - Fixed Guideway Aerial Tram|2032</v>
      </c>
    </row>
    <row r="597" spans="1:11" x14ac:dyDescent="0.25">
      <c r="A597" t="s">
        <v>84</v>
      </c>
      <c r="B597" s="12"/>
      <c r="C597" s="12">
        <v>2033</v>
      </c>
      <c r="D597" s="13">
        <v>73.56</v>
      </c>
      <c r="E597" s="13">
        <v>0</v>
      </c>
      <c r="F597" s="14">
        <v>1000000</v>
      </c>
      <c r="G597" s="12" t="s">
        <v>78</v>
      </c>
      <c r="H597" s="13">
        <v>3.6</v>
      </c>
      <c r="I597" s="13">
        <v>2.6</v>
      </c>
      <c r="J597" s="14">
        <f t="shared" si="70"/>
        <v>689</v>
      </c>
      <c r="K597" t="str">
        <f t="shared" si="71"/>
        <v>Renewable Electricity (NMELEC001) - Fixed Guideway Aerial Tram|2033</v>
      </c>
    </row>
    <row r="598" spans="1:11" x14ac:dyDescent="0.25">
      <c r="A598" t="s">
        <v>84</v>
      </c>
      <c r="B598" s="12"/>
      <c r="C598" s="12">
        <v>2034</v>
      </c>
      <c r="D598" s="13">
        <v>72.599999999999994</v>
      </c>
      <c r="E598" s="13">
        <v>0</v>
      </c>
      <c r="F598" s="14">
        <v>1000000</v>
      </c>
      <c r="G598" s="12" t="s">
        <v>78</v>
      </c>
      <c r="H598" s="13">
        <v>3.6</v>
      </c>
      <c r="I598" s="13">
        <v>2.6</v>
      </c>
      <c r="J598" s="14">
        <f t="shared" si="70"/>
        <v>680</v>
      </c>
      <c r="K598" t="str">
        <f t="shared" si="71"/>
        <v>Renewable Electricity (NMELEC001) - Fixed Guideway Aerial Tram|2034</v>
      </c>
    </row>
    <row r="599" spans="1:11" x14ac:dyDescent="0.25">
      <c r="A599" t="s">
        <v>84</v>
      </c>
      <c r="B599" s="12"/>
      <c r="C599" s="12">
        <v>2035</v>
      </c>
      <c r="D599" s="13">
        <v>71.650000000000006</v>
      </c>
      <c r="E599" s="13">
        <v>0</v>
      </c>
      <c r="F599" s="14">
        <v>1000000</v>
      </c>
      <c r="G599" s="12" t="s">
        <v>78</v>
      </c>
      <c r="H599" s="13">
        <v>3.6</v>
      </c>
      <c r="I599" s="13">
        <v>2.6</v>
      </c>
      <c r="J599" s="14">
        <f t="shared" si="70"/>
        <v>671</v>
      </c>
      <c r="K599" t="str">
        <f t="shared" si="71"/>
        <v>Renewable Electricity (NMELEC001) - Fixed Guideway Aerial Tram|2035</v>
      </c>
    </row>
    <row r="600" spans="1:11" x14ac:dyDescent="0.25">
      <c r="A600" t="s">
        <v>84</v>
      </c>
      <c r="B600" s="12"/>
      <c r="C600" s="12">
        <v>2036</v>
      </c>
      <c r="D600" s="13">
        <v>70.69</v>
      </c>
      <c r="E600" s="13">
        <v>0</v>
      </c>
      <c r="F600" s="14">
        <v>1000000</v>
      </c>
      <c r="G600" s="12" t="s">
        <v>78</v>
      </c>
      <c r="H600" s="13">
        <v>3.6</v>
      </c>
      <c r="I600" s="13">
        <v>2.6</v>
      </c>
      <c r="J600" s="14">
        <f t="shared" si="70"/>
        <v>662</v>
      </c>
      <c r="K600" t="str">
        <f t="shared" si="71"/>
        <v>Renewable Electricity (NMELEC001) - Fixed Guideway Aerial Tram|2036</v>
      </c>
    </row>
    <row r="601" spans="1:11" x14ac:dyDescent="0.25">
      <c r="A601" t="s">
        <v>84</v>
      </c>
      <c r="B601" s="12"/>
      <c r="C601" s="12">
        <v>2037</v>
      </c>
      <c r="D601" s="13">
        <v>69.739999999999995</v>
      </c>
      <c r="E601" s="13">
        <v>0</v>
      </c>
      <c r="F601" s="14">
        <v>1000000</v>
      </c>
      <c r="G601" s="12" t="s">
        <v>78</v>
      </c>
      <c r="H601" s="13">
        <v>3.6</v>
      </c>
      <c r="I601" s="13">
        <v>2.6</v>
      </c>
      <c r="J601" s="14">
        <f t="shared" si="70"/>
        <v>653</v>
      </c>
      <c r="K601" t="str">
        <f t="shared" si="71"/>
        <v>Renewable Electricity (NMELEC001) - Fixed Guideway Aerial Tram|2037</v>
      </c>
    </row>
    <row r="602" spans="1:11" x14ac:dyDescent="0.25">
      <c r="A602" t="s">
        <v>84</v>
      </c>
      <c r="B602" s="12"/>
      <c r="C602" s="12">
        <v>2038</v>
      </c>
      <c r="D602" s="13">
        <v>68.78</v>
      </c>
      <c r="E602" s="13">
        <v>0</v>
      </c>
      <c r="F602" s="14">
        <v>1000000</v>
      </c>
      <c r="G602" s="12" t="s">
        <v>78</v>
      </c>
      <c r="H602" s="13">
        <v>3.6</v>
      </c>
      <c r="I602" s="13">
        <v>2.6</v>
      </c>
      <c r="J602" s="14">
        <f t="shared" si="70"/>
        <v>644</v>
      </c>
      <c r="K602" t="str">
        <f t="shared" si="71"/>
        <v>Renewable Electricity (NMELEC001) - Fixed Guideway Aerial Tram|2038</v>
      </c>
    </row>
    <row r="603" spans="1:11" x14ac:dyDescent="0.25">
      <c r="A603" t="s">
        <v>84</v>
      </c>
      <c r="B603" s="12"/>
      <c r="C603" s="12">
        <v>2039</v>
      </c>
      <c r="D603" s="13">
        <v>67.83</v>
      </c>
      <c r="E603" s="13">
        <v>0</v>
      </c>
      <c r="F603" s="14">
        <v>1000000</v>
      </c>
      <c r="G603" s="12" t="s">
        <v>78</v>
      </c>
      <c r="H603" s="13">
        <v>3.6</v>
      </c>
      <c r="I603" s="13">
        <v>2.6</v>
      </c>
      <c r="J603" s="14">
        <f t="shared" si="70"/>
        <v>635</v>
      </c>
      <c r="K603" t="str">
        <f t="shared" si="71"/>
        <v>Renewable Electricity (NMELEC001) - Fixed Guideway Aerial Tram|2039</v>
      </c>
    </row>
    <row r="604" spans="1:11" ht="25.5" x14ac:dyDescent="0.25">
      <c r="A604" t="s">
        <v>84</v>
      </c>
      <c r="B604" s="12"/>
      <c r="C604" s="12" t="s">
        <v>28</v>
      </c>
      <c r="D604" s="13">
        <v>66.87</v>
      </c>
      <c r="E604" s="13">
        <v>0</v>
      </c>
      <c r="F604" s="14">
        <v>1000000</v>
      </c>
      <c r="G604" s="12" t="s">
        <v>78</v>
      </c>
      <c r="H604" s="13">
        <v>3.6</v>
      </c>
      <c r="I604" s="13">
        <v>2.6</v>
      </c>
      <c r="J604" s="14">
        <f t="shared" si="70"/>
        <v>626</v>
      </c>
      <c r="K604" t="str">
        <f t="shared" si="71"/>
        <v>Renewable Electricity (NMELEC001) - Fixed Guideway Aerial Tram|2040 and subsequent years</v>
      </c>
    </row>
    <row r="605" spans="1:11" x14ac:dyDescent="0.25">
      <c r="B605" s="42" t="s">
        <v>79</v>
      </c>
      <c r="C605" s="43"/>
      <c r="D605" s="43"/>
      <c r="E605" s="43"/>
      <c r="F605" s="43"/>
      <c r="G605" s="43"/>
      <c r="H605" s="43"/>
      <c r="I605" s="43"/>
      <c r="J605" s="44"/>
    </row>
    <row r="606" spans="1:11" x14ac:dyDescent="0.25">
      <c r="D606" s="7"/>
      <c r="E606" s="7"/>
      <c r="F606" s="8"/>
      <c r="H606" s="7"/>
      <c r="I606" s="7"/>
      <c r="J606" s="8"/>
    </row>
    <row r="607" spans="1:11" x14ac:dyDescent="0.25">
      <c r="A607" t="s">
        <v>85</v>
      </c>
      <c r="B607" s="27" t="s">
        <v>85</v>
      </c>
      <c r="C607" s="27">
        <v>2026</v>
      </c>
      <c r="D607" s="28">
        <v>93.81</v>
      </c>
      <c r="E607" s="28">
        <v>0</v>
      </c>
      <c r="F607" s="29">
        <v>1000000</v>
      </c>
      <c r="G607" s="27" t="s">
        <v>78</v>
      </c>
      <c r="H607" s="28">
        <v>3.6</v>
      </c>
      <c r="I607" s="28">
        <v>3.8</v>
      </c>
      <c r="J607" s="29">
        <f t="shared" ref="J607:J621" si="72">ROUND(((D607-(E607/I607))*F607*H607*I607)/1000000,0)</f>
        <v>1283</v>
      </c>
      <c r="K607" t="str">
        <f t="shared" ref="K607:K621" si="73">A607&amp;"|"&amp;C607</f>
        <v>Renewable Electricity (NMELEC001) - Electric Forklift|2026</v>
      </c>
    </row>
    <row r="608" spans="1:11" x14ac:dyDescent="0.25">
      <c r="A608" t="s">
        <v>85</v>
      </c>
      <c r="B608" s="12"/>
      <c r="C608" s="12">
        <v>2027</v>
      </c>
      <c r="D608" s="13">
        <v>92.38</v>
      </c>
      <c r="E608" s="13">
        <v>0</v>
      </c>
      <c r="F608" s="14">
        <v>1000000</v>
      </c>
      <c r="G608" s="12" t="s">
        <v>78</v>
      </c>
      <c r="H608" s="13">
        <v>3.6</v>
      </c>
      <c r="I608" s="13">
        <v>3.8</v>
      </c>
      <c r="J608" s="14">
        <f t="shared" si="72"/>
        <v>1264</v>
      </c>
      <c r="K608" t="str">
        <f t="shared" si="73"/>
        <v>Renewable Electricity (NMELEC001) - Electric Forklift|2027</v>
      </c>
    </row>
    <row r="609" spans="1:11" x14ac:dyDescent="0.25">
      <c r="A609" t="s">
        <v>85</v>
      </c>
      <c r="B609" s="12"/>
      <c r="C609" s="12">
        <v>2028</v>
      </c>
      <c r="D609" s="13">
        <v>89.8</v>
      </c>
      <c r="E609" s="13">
        <v>0</v>
      </c>
      <c r="F609" s="14">
        <v>1000000</v>
      </c>
      <c r="G609" s="12" t="s">
        <v>78</v>
      </c>
      <c r="H609" s="13">
        <v>3.6</v>
      </c>
      <c r="I609" s="13">
        <v>3.8</v>
      </c>
      <c r="J609" s="14">
        <f t="shared" si="72"/>
        <v>1228</v>
      </c>
      <c r="K609" t="str">
        <f t="shared" si="73"/>
        <v>Renewable Electricity (NMELEC001) - Electric Forklift|2028</v>
      </c>
    </row>
    <row r="610" spans="1:11" x14ac:dyDescent="0.25">
      <c r="A610" t="s">
        <v>85</v>
      </c>
      <c r="B610" s="12"/>
      <c r="C610" s="12">
        <v>2029</v>
      </c>
      <c r="D610" s="13">
        <v>85.02</v>
      </c>
      <c r="E610" s="13">
        <v>0</v>
      </c>
      <c r="F610" s="14">
        <v>1000000</v>
      </c>
      <c r="G610" s="12" t="s">
        <v>78</v>
      </c>
      <c r="H610" s="13">
        <v>3.6</v>
      </c>
      <c r="I610" s="13">
        <v>3.8</v>
      </c>
      <c r="J610" s="14">
        <f t="shared" si="72"/>
        <v>1163</v>
      </c>
      <c r="K610" t="str">
        <f t="shared" si="73"/>
        <v>Renewable Electricity (NMELEC001) - Electric Forklift|2029</v>
      </c>
    </row>
    <row r="611" spans="1:11" x14ac:dyDescent="0.25">
      <c r="A611" t="s">
        <v>85</v>
      </c>
      <c r="B611" s="12"/>
      <c r="C611" s="12">
        <v>2030</v>
      </c>
      <c r="D611" s="13">
        <v>76.42</v>
      </c>
      <c r="E611" s="13">
        <v>0</v>
      </c>
      <c r="F611" s="14">
        <v>1000000</v>
      </c>
      <c r="G611" s="12" t="s">
        <v>78</v>
      </c>
      <c r="H611" s="13">
        <v>3.6</v>
      </c>
      <c r="I611" s="13">
        <v>3.8</v>
      </c>
      <c r="J611" s="14">
        <f t="shared" si="72"/>
        <v>1045</v>
      </c>
      <c r="K611" t="str">
        <f t="shared" si="73"/>
        <v>Renewable Electricity (NMELEC001) - Electric Forklift|2030</v>
      </c>
    </row>
    <row r="612" spans="1:11" x14ac:dyDescent="0.25">
      <c r="A612" t="s">
        <v>85</v>
      </c>
      <c r="B612" s="12"/>
      <c r="C612" s="12">
        <v>2031</v>
      </c>
      <c r="D612" s="13">
        <v>75.47</v>
      </c>
      <c r="E612" s="13">
        <v>0</v>
      </c>
      <c r="F612" s="14">
        <v>1000000</v>
      </c>
      <c r="G612" s="12" t="s">
        <v>78</v>
      </c>
      <c r="H612" s="13">
        <v>3.6</v>
      </c>
      <c r="I612" s="13">
        <v>3.8</v>
      </c>
      <c r="J612" s="14">
        <f t="shared" si="72"/>
        <v>1032</v>
      </c>
      <c r="K612" t="str">
        <f t="shared" si="73"/>
        <v>Renewable Electricity (NMELEC001) - Electric Forklift|2031</v>
      </c>
    </row>
    <row r="613" spans="1:11" x14ac:dyDescent="0.25">
      <c r="A613" t="s">
        <v>85</v>
      </c>
      <c r="B613" s="12"/>
      <c r="C613" s="12">
        <v>2032</v>
      </c>
      <c r="D613" s="13">
        <v>74.510000000000005</v>
      </c>
      <c r="E613" s="13">
        <v>0</v>
      </c>
      <c r="F613" s="14">
        <v>1000000</v>
      </c>
      <c r="G613" s="12" t="s">
        <v>78</v>
      </c>
      <c r="H613" s="13">
        <v>3.6</v>
      </c>
      <c r="I613" s="13">
        <v>3.8</v>
      </c>
      <c r="J613" s="14">
        <f t="shared" si="72"/>
        <v>1019</v>
      </c>
      <c r="K613" t="str">
        <f t="shared" si="73"/>
        <v>Renewable Electricity (NMELEC001) - Electric Forklift|2032</v>
      </c>
    </row>
    <row r="614" spans="1:11" x14ac:dyDescent="0.25">
      <c r="A614" t="s">
        <v>85</v>
      </c>
      <c r="B614" s="12"/>
      <c r="C614" s="12">
        <v>2033</v>
      </c>
      <c r="D614" s="13">
        <v>73.56</v>
      </c>
      <c r="E614" s="13">
        <v>0</v>
      </c>
      <c r="F614" s="14">
        <v>1000000</v>
      </c>
      <c r="G614" s="12" t="s">
        <v>78</v>
      </c>
      <c r="H614" s="13">
        <v>3.6</v>
      </c>
      <c r="I614" s="13">
        <v>3.8</v>
      </c>
      <c r="J614" s="14">
        <f t="shared" si="72"/>
        <v>1006</v>
      </c>
      <c r="K614" t="str">
        <f t="shared" si="73"/>
        <v>Renewable Electricity (NMELEC001) - Electric Forklift|2033</v>
      </c>
    </row>
    <row r="615" spans="1:11" x14ac:dyDescent="0.25">
      <c r="A615" t="s">
        <v>85</v>
      </c>
      <c r="B615" s="12"/>
      <c r="C615" s="12">
        <v>2034</v>
      </c>
      <c r="D615" s="13">
        <v>72.599999999999994</v>
      </c>
      <c r="E615" s="13">
        <v>0</v>
      </c>
      <c r="F615" s="14">
        <v>1000000</v>
      </c>
      <c r="G615" s="12" t="s">
        <v>78</v>
      </c>
      <c r="H615" s="13">
        <v>3.6</v>
      </c>
      <c r="I615" s="13">
        <v>3.8</v>
      </c>
      <c r="J615" s="14">
        <f t="shared" si="72"/>
        <v>993</v>
      </c>
      <c r="K615" t="str">
        <f t="shared" si="73"/>
        <v>Renewable Electricity (NMELEC001) - Electric Forklift|2034</v>
      </c>
    </row>
    <row r="616" spans="1:11" x14ac:dyDescent="0.25">
      <c r="A616" t="s">
        <v>85</v>
      </c>
      <c r="B616" s="12"/>
      <c r="C616" s="12">
        <v>2035</v>
      </c>
      <c r="D616" s="13">
        <v>71.650000000000006</v>
      </c>
      <c r="E616" s="13">
        <v>0</v>
      </c>
      <c r="F616" s="14">
        <v>1000000</v>
      </c>
      <c r="G616" s="12" t="s">
        <v>78</v>
      </c>
      <c r="H616" s="13">
        <v>3.6</v>
      </c>
      <c r="I616" s="13">
        <v>3.8</v>
      </c>
      <c r="J616" s="14">
        <f t="shared" si="72"/>
        <v>980</v>
      </c>
      <c r="K616" t="str">
        <f t="shared" si="73"/>
        <v>Renewable Electricity (NMELEC001) - Electric Forklift|2035</v>
      </c>
    </row>
    <row r="617" spans="1:11" x14ac:dyDescent="0.25">
      <c r="A617" t="s">
        <v>85</v>
      </c>
      <c r="B617" s="12"/>
      <c r="C617" s="12">
        <v>2036</v>
      </c>
      <c r="D617" s="13">
        <v>70.69</v>
      </c>
      <c r="E617" s="13">
        <v>0</v>
      </c>
      <c r="F617" s="14">
        <v>1000000</v>
      </c>
      <c r="G617" s="12" t="s">
        <v>78</v>
      </c>
      <c r="H617" s="13">
        <v>3.6</v>
      </c>
      <c r="I617" s="13">
        <v>3.8</v>
      </c>
      <c r="J617" s="14">
        <f t="shared" si="72"/>
        <v>967</v>
      </c>
      <c r="K617" t="str">
        <f t="shared" si="73"/>
        <v>Renewable Electricity (NMELEC001) - Electric Forklift|2036</v>
      </c>
    </row>
    <row r="618" spans="1:11" x14ac:dyDescent="0.25">
      <c r="A618" t="s">
        <v>85</v>
      </c>
      <c r="B618" s="12"/>
      <c r="C618" s="12">
        <v>2037</v>
      </c>
      <c r="D618" s="13">
        <v>69.739999999999995</v>
      </c>
      <c r="E618" s="13">
        <v>0</v>
      </c>
      <c r="F618" s="14">
        <v>1000000</v>
      </c>
      <c r="G618" s="12" t="s">
        <v>78</v>
      </c>
      <c r="H618" s="13">
        <v>3.6</v>
      </c>
      <c r="I618" s="13">
        <v>3.8</v>
      </c>
      <c r="J618" s="14">
        <f t="shared" si="72"/>
        <v>954</v>
      </c>
      <c r="K618" t="str">
        <f t="shared" si="73"/>
        <v>Renewable Electricity (NMELEC001) - Electric Forklift|2037</v>
      </c>
    </row>
    <row r="619" spans="1:11" x14ac:dyDescent="0.25">
      <c r="A619" t="s">
        <v>85</v>
      </c>
      <c r="B619" s="12"/>
      <c r="C619" s="12">
        <v>2038</v>
      </c>
      <c r="D619" s="13">
        <v>68.78</v>
      </c>
      <c r="E619" s="13">
        <v>0</v>
      </c>
      <c r="F619" s="14">
        <v>1000000</v>
      </c>
      <c r="G619" s="12" t="s">
        <v>78</v>
      </c>
      <c r="H619" s="13">
        <v>3.6</v>
      </c>
      <c r="I619" s="13">
        <v>3.8</v>
      </c>
      <c r="J619" s="14">
        <f t="shared" si="72"/>
        <v>941</v>
      </c>
      <c r="K619" t="str">
        <f t="shared" si="73"/>
        <v>Renewable Electricity (NMELEC001) - Electric Forklift|2038</v>
      </c>
    </row>
    <row r="620" spans="1:11" x14ac:dyDescent="0.25">
      <c r="A620" t="s">
        <v>85</v>
      </c>
      <c r="B620" s="12"/>
      <c r="C620" s="12">
        <v>2039</v>
      </c>
      <c r="D620" s="13">
        <v>67.83</v>
      </c>
      <c r="E620" s="13">
        <v>0</v>
      </c>
      <c r="F620" s="14">
        <v>1000000</v>
      </c>
      <c r="G620" s="12" t="s">
        <v>78</v>
      </c>
      <c r="H620" s="13">
        <v>3.6</v>
      </c>
      <c r="I620" s="13">
        <v>3.8</v>
      </c>
      <c r="J620" s="14">
        <f t="shared" si="72"/>
        <v>928</v>
      </c>
      <c r="K620" t="str">
        <f t="shared" si="73"/>
        <v>Renewable Electricity (NMELEC001) - Electric Forklift|2039</v>
      </c>
    </row>
    <row r="621" spans="1:11" ht="25.5" x14ac:dyDescent="0.25">
      <c r="A621" t="s">
        <v>85</v>
      </c>
      <c r="B621" s="12"/>
      <c r="C621" s="12" t="s">
        <v>28</v>
      </c>
      <c r="D621" s="13">
        <v>66.87</v>
      </c>
      <c r="E621" s="13">
        <v>0</v>
      </c>
      <c r="F621" s="14">
        <v>1000000</v>
      </c>
      <c r="G621" s="12" t="s">
        <v>78</v>
      </c>
      <c r="H621" s="13">
        <v>3.6</v>
      </c>
      <c r="I621" s="13">
        <v>3.8</v>
      </c>
      <c r="J621" s="14">
        <f t="shared" si="72"/>
        <v>915</v>
      </c>
      <c r="K621" t="str">
        <f t="shared" si="73"/>
        <v>Renewable Electricity (NMELEC001) - Electric Forklift|2040 and subsequent years</v>
      </c>
    </row>
    <row r="622" spans="1:11" x14ac:dyDescent="0.25">
      <c r="B622" s="42" t="s">
        <v>79</v>
      </c>
      <c r="C622" s="43"/>
      <c r="D622" s="43"/>
      <c r="E622" s="43"/>
      <c r="F622" s="43"/>
      <c r="G622" s="43"/>
      <c r="H622" s="43"/>
      <c r="I622" s="43"/>
      <c r="J622" s="44"/>
    </row>
    <row r="623" spans="1:11" x14ac:dyDescent="0.25">
      <c r="D623" s="7"/>
      <c r="E623" s="7"/>
      <c r="F623" s="8"/>
      <c r="H623" s="7"/>
      <c r="I623" s="7"/>
      <c r="J623" s="8"/>
    </row>
    <row r="624" spans="1:11" ht="25.5" x14ac:dyDescent="0.25">
      <c r="A624" t="s">
        <v>86</v>
      </c>
      <c r="B624" s="27" t="s">
        <v>86</v>
      </c>
      <c r="C624" s="27">
        <v>2026</v>
      </c>
      <c r="D624" s="28">
        <v>93.81</v>
      </c>
      <c r="E624" s="28">
        <v>0</v>
      </c>
      <c r="F624" s="29">
        <v>1000000</v>
      </c>
      <c r="G624" s="27" t="s">
        <v>78</v>
      </c>
      <c r="H624" s="28">
        <v>3.6</v>
      </c>
      <c r="I624" s="28">
        <v>3.4</v>
      </c>
      <c r="J624" s="29">
        <f t="shared" ref="J624:J638" si="74">ROUND(((D624-(E624/I624))*F624*H624*I624)/1000000,0)</f>
        <v>1148</v>
      </c>
      <c r="K624" t="str">
        <f t="shared" ref="K624:K638" si="75">A624&amp;"|"&amp;C624</f>
        <v>Renewable Electricity (NMELEC001) - Electric Transport Refrigeration Unit (eTRU)|2026</v>
      </c>
    </row>
    <row r="625" spans="1:11" x14ac:dyDescent="0.25">
      <c r="A625" t="s">
        <v>86</v>
      </c>
      <c r="B625" s="12"/>
      <c r="C625" s="12">
        <v>2027</v>
      </c>
      <c r="D625" s="13">
        <v>92.38</v>
      </c>
      <c r="E625" s="13">
        <v>0</v>
      </c>
      <c r="F625" s="14">
        <v>1000000</v>
      </c>
      <c r="G625" s="12" t="s">
        <v>78</v>
      </c>
      <c r="H625" s="13">
        <v>3.6</v>
      </c>
      <c r="I625" s="13">
        <v>3.4</v>
      </c>
      <c r="J625" s="14">
        <f t="shared" si="74"/>
        <v>1131</v>
      </c>
      <c r="K625" t="str">
        <f t="shared" si="75"/>
        <v>Renewable Electricity (NMELEC001) - Electric Transport Refrigeration Unit (eTRU)|2027</v>
      </c>
    </row>
    <row r="626" spans="1:11" x14ac:dyDescent="0.25">
      <c r="A626" t="s">
        <v>86</v>
      </c>
      <c r="B626" s="12"/>
      <c r="C626" s="12">
        <v>2028</v>
      </c>
      <c r="D626" s="13">
        <v>89.8</v>
      </c>
      <c r="E626" s="13">
        <v>0</v>
      </c>
      <c r="F626" s="14">
        <v>1000000</v>
      </c>
      <c r="G626" s="12" t="s">
        <v>78</v>
      </c>
      <c r="H626" s="13">
        <v>3.6</v>
      </c>
      <c r="I626" s="13">
        <v>3.4</v>
      </c>
      <c r="J626" s="14">
        <f t="shared" si="74"/>
        <v>1099</v>
      </c>
      <c r="K626" t="str">
        <f t="shared" si="75"/>
        <v>Renewable Electricity (NMELEC001) - Electric Transport Refrigeration Unit (eTRU)|2028</v>
      </c>
    </row>
    <row r="627" spans="1:11" x14ac:dyDescent="0.25">
      <c r="A627" t="s">
        <v>86</v>
      </c>
      <c r="B627" s="12"/>
      <c r="C627" s="12">
        <v>2029</v>
      </c>
      <c r="D627" s="13">
        <v>85.02</v>
      </c>
      <c r="E627" s="13">
        <v>0</v>
      </c>
      <c r="F627" s="14">
        <v>1000000</v>
      </c>
      <c r="G627" s="12" t="s">
        <v>78</v>
      </c>
      <c r="H627" s="13">
        <v>3.6</v>
      </c>
      <c r="I627" s="13">
        <v>3.4</v>
      </c>
      <c r="J627" s="14">
        <f t="shared" si="74"/>
        <v>1041</v>
      </c>
      <c r="K627" t="str">
        <f t="shared" si="75"/>
        <v>Renewable Electricity (NMELEC001) - Electric Transport Refrigeration Unit (eTRU)|2029</v>
      </c>
    </row>
    <row r="628" spans="1:11" x14ac:dyDescent="0.25">
      <c r="A628" t="s">
        <v>86</v>
      </c>
      <c r="B628" s="12"/>
      <c r="C628" s="12">
        <v>2030</v>
      </c>
      <c r="D628" s="13">
        <v>76.42</v>
      </c>
      <c r="E628" s="13">
        <v>0</v>
      </c>
      <c r="F628" s="14">
        <v>1000000</v>
      </c>
      <c r="G628" s="12" t="s">
        <v>78</v>
      </c>
      <c r="H628" s="13">
        <v>3.6</v>
      </c>
      <c r="I628" s="13">
        <v>3.4</v>
      </c>
      <c r="J628" s="14">
        <f t="shared" si="74"/>
        <v>935</v>
      </c>
      <c r="K628" t="str">
        <f t="shared" si="75"/>
        <v>Renewable Electricity (NMELEC001) - Electric Transport Refrigeration Unit (eTRU)|2030</v>
      </c>
    </row>
    <row r="629" spans="1:11" x14ac:dyDescent="0.25">
      <c r="A629" t="s">
        <v>86</v>
      </c>
      <c r="B629" s="12"/>
      <c r="C629" s="12">
        <v>2031</v>
      </c>
      <c r="D629" s="13">
        <v>75.47</v>
      </c>
      <c r="E629" s="13">
        <v>0</v>
      </c>
      <c r="F629" s="14">
        <v>1000000</v>
      </c>
      <c r="G629" s="12" t="s">
        <v>78</v>
      </c>
      <c r="H629" s="13">
        <v>3.6</v>
      </c>
      <c r="I629" s="13">
        <v>3.4</v>
      </c>
      <c r="J629" s="14">
        <f t="shared" si="74"/>
        <v>924</v>
      </c>
      <c r="K629" t="str">
        <f t="shared" si="75"/>
        <v>Renewable Electricity (NMELEC001) - Electric Transport Refrigeration Unit (eTRU)|2031</v>
      </c>
    </row>
    <row r="630" spans="1:11" x14ac:dyDescent="0.25">
      <c r="A630" t="s">
        <v>86</v>
      </c>
      <c r="B630" s="12"/>
      <c r="C630" s="12">
        <v>2032</v>
      </c>
      <c r="D630" s="13">
        <v>74.510000000000005</v>
      </c>
      <c r="E630" s="13">
        <v>0</v>
      </c>
      <c r="F630" s="14">
        <v>1000000</v>
      </c>
      <c r="G630" s="12" t="s">
        <v>78</v>
      </c>
      <c r="H630" s="13">
        <v>3.6</v>
      </c>
      <c r="I630" s="13">
        <v>3.4</v>
      </c>
      <c r="J630" s="14">
        <f t="shared" si="74"/>
        <v>912</v>
      </c>
      <c r="K630" t="str">
        <f t="shared" si="75"/>
        <v>Renewable Electricity (NMELEC001) - Electric Transport Refrigeration Unit (eTRU)|2032</v>
      </c>
    </row>
    <row r="631" spans="1:11" x14ac:dyDescent="0.25">
      <c r="A631" t="s">
        <v>86</v>
      </c>
      <c r="B631" s="12"/>
      <c r="C631" s="12">
        <v>2033</v>
      </c>
      <c r="D631" s="13">
        <v>73.56</v>
      </c>
      <c r="E631" s="13">
        <v>0</v>
      </c>
      <c r="F631" s="14">
        <v>1000000</v>
      </c>
      <c r="G631" s="12" t="s">
        <v>78</v>
      </c>
      <c r="H631" s="13">
        <v>3.6</v>
      </c>
      <c r="I631" s="13">
        <v>3.4</v>
      </c>
      <c r="J631" s="14">
        <f t="shared" si="74"/>
        <v>900</v>
      </c>
      <c r="K631" t="str">
        <f t="shared" si="75"/>
        <v>Renewable Electricity (NMELEC001) - Electric Transport Refrigeration Unit (eTRU)|2033</v>
      </c>
    </row>
    <row r="632" spans="1:11" x14ac:dyDescent="0.25">
      <c r="A632" t="s">
        <v>86</v>
      </c>
      <c r="B632" s="12"/>
      <c r="C632" s="12">
        <v>2034</v>
      </c>
      <c r="D632" s="13">
        <v>72.599999999999994</v>
      </c>
      <c r="E632" s="13">
        <v>0</v>
      </c>
      <c r="F632" s="14">
        <v>1000000</v>
      </c>
      <c r="G632" s="12" t="s">
        <v>78</v>
      </c>
      <c r="H632" s="13">
        <v>3.6</v>
      </c>
      <c r="I632" s="13">
        <v>3.4</v>
      </c>
      <c r="J632" s="14">
        <f t="shared" si="74"/>
        <v>889</v>
      </c>
      <c r="K632" t="str">
        <f t="shared" si="75"/>
        <v>Renewable Electricity (NMELEC001) - Electric Transport Refrigeration Unit (eTRU)|2034</v>
      </c>
    </row>
    <row r="633" spans="1:11" x14ac:dyDescent="0.25">
      <c r="A633" t="s">
        <v>86</v>
      </c>
      <c r="B633" s="12"/>
      <c r="C633" s="12">
        <v>2035</v>
      </c>
      <c r="D633" s="13">
        <v>71.650000000000006</v>
      </c>
      <c r="E633" s="13">
        <v>0</v>
      </c>
      <c r="F633" s="14">
        <v>1000000</v>
      </c>
      <c r="G633" s="12" t="s">
        <v>78</v>
      </c>
      <c r="H633" s="13">
        <v>3.6</v>
      </c>
      <c r="I633" s="13">
        <v>3.4</v>
      </c>
      <c r="J633" s="14">
        <f t="shared" si="74"/>
        <v>877</v>
      </c>
      <c r="K633" t="str">
        <f t="shared" si="75"/>
        <v>Renewable Electricity (NMELEC001) - Electric Transport Refrigeration Unit (eTRU)|2035</v>
      </c>
    </row>
    <row r="634" spans="1:11" x14ac:dyDescent="0.25">
      <c r="A634" t="s">
        <v>86</v>
      </c>
      <c r="B634" s="12"/>
      <c r="C634" s="12">
        <v>2036</v>
      </c>
      <c r="D634" s="13">
        <v>70.69</v>
      </c>
      <c r="E634" s="13">
        <v>0</v>
      </c>
      <c r="F634" s="14">
        <v>1000000</v>
      </c>
      <c r="G634" s="12" t="s">
        <v>78</v>
      </c>
      <c r="H634" s="13">
        <v>3.6</v>
      </c>
      <c r="I634" s="13">
        <v>3.4</v>
      </c>
      <c r="J634" s="14">
        <f t="shared" si="74"/>
        <v>865</v>
      </c>
      <c r="K634" t="str">
        <f t="shared" si="75"/>
        <v>Renewable Electricity (NMELEC001) - Electric Transport Refrigeration Unit (eTRU)|2036</v>
      </c>
    </row>
    <row r="635" spans="1:11" x14ac:dyDescent="0.25">
      <c r="A635" t="s">
        <v>86</v>
      </c>
      <c r="B635" s="12"/>
      <c r="C635" s="12">
        <v>2037</v>
      </c>
      <c r="D635" s="13">
        <v>69.739999999999995</v>
      </c>
      <c r="E635" s="13">
        <v>0</v>
      </c>
      <c r="F635" s="14">
        <v>1000000</v>
      </c>
      <c r="G635" s="12" t="s">
        <v>78</v>
      </c>
      <c r="H635" s="13">
        <v>3.6</v>
      </c>
      <c r="I635" s="13">
        <v>3.4</v>
      </c>
      <c r="J635" s="14">
        <f t="shared" si="74"/>
        <v>854</v>
      </c>
      <c r="K635" t="str">
        <f t="shared" si="75"/>
        <v>Renewable Electricity (NMELEC001) - Electric Transport Refrigeration Unit (eTRU)|2037</v>
      </c>
    </row>
    <row r="636" spans="1:11" x14ac:dyDescent="0.25">
      <c r="A636" t="s">
        <v>86</v>
      </c>
      <c r="B636" s="12"/>
      <c r="C636" s="12">
        <v>2038</v>
      </c>
      <c r="D636" s="13">
        <v>68.78</v>
      </c>
      <c r="E636" s="13">
        <v>0</v>
      </c>
      <c r="F636" s="14">
        <v>1000000</v>
      </c>
      <c r="G636" s="12" t="s">
        <v>78</v>
      </c>
      <c r="H636" s="13">
        <v>3.6</v>
      </c>
      <c r="I636" s="13">
        <v>3.4</v>
      </c>
      <c r="J636" s="14">
        <f t="shared" si="74"/>
        <v>842</v>
      </c>
      <c r="K636" t="str">
        <f t="shared" si="75"/>
        <v>Renewable Electricity (NMELEC001) - Electric Transport Refrigeration Unit (eTRU)|2038</v>
      </c>
    </row>
    <row r="637" spans="1:11" x14ac:dyDescent="0.25">
      <c r="A637" t="s">
        <v>86</v>
      </c>
      <c r="B637" s="12"/>
      <c r="C637" s="12">
        <v>2039</v>
      </c>
      <c r="D637" s="13">
        <v>67.83</v>
      </c>
      <c r="E637" s="13">
        <v>0</v>
      </c>
      <c r="F637" s="14">
        <v>1000000</v>
      </c>
      <c r="G637" s="12" t="s">
        <v>78</v>
      </c>
      <c r="H637" s="13">
        <v>3.6</v>
      </c>
      <c r="I637" s="13">
        <v>3.4</v>
      </c>
      <c r="J637" s="14">
        <f t="shared" si="74"/>
        <v>830</v>
      </c>
      <c r="K637" t="str">
        <f t="shared" si="75"/>
        <v>Renewable Electricity (NMELEC001) - Electric Transport Refrigeration Unit (eTRU)|2039</v>
      </c>
    </row>
    <row r="638" spans="1:11" ht="25.5" x14ac:dyDescent="0.25">
      <c r="A638" t="s">
        <v>86</v>
      </c>
      <c r="B638" s="12"/>
      <c r="C638" s="12" t="s">
        <v>28</v>
      </c>
      <c r="D638" s="13">
        <v>66.87</v>
      </c>
      <c r="E638" s="13">
        <v>0</v>
      </c>
      <c r="F638" s="14">
        <v>1000000</v>
      </c>
      <c r="G638" s="12" t="s">
        <v>78</v>
      </c>
      <c r="H638" s="13">
        <v>3.6</v>
      </c>
      <c r="I638" s="13">
        <v>3.4</v>
      </c>
      <c r="J638" s="14">
        <f t="shared" si="74"/>
        <v>818</v>
      </c>
      <c r="K638" t="str">
        <f t="shared" si="75"/>
        <v>Renewable Electricity (NMELEC001) - Electric Transport Refrigeration Unit (eTRU)|2040 and subsequent years</v>
      </c>
    </row>
    <row r="639" spans="1:11" x14ac:dyDescent="0.25">
      <c r="B639" s="42" t="s">
        <v>79</v>
      </c>
      <c r="C639" s="43"/>
      <c r="D639" s="43"/>
      <c r="E639" s="43"/>
      <c r="F639" s="43"/>
      <c r="G639" s="43"/>
      <c r="H639" s="43"/>
      <c r="I639" s="43"/>
      <c r="J639" s="44"/>
    </row>
    <row r="640" spans="1:11" x14ac:dyDescent="0.25">
      <c r="D640" s="7"/>
      <c r="E640" s="7"/>
      <c r="F640" s="8"/>
      <c r="H640" s="7"/>
      <c r="I640" s="7"/>
      <c r="J640" s="8"/>
    </row>
    <row r="641" spans="1:11" x14ac:dyDescent="0.25">
      <c r="A641" t="s">
        <v>87</v>
      </c>
      <c r="B641" s="27" t="s">
        <v>87</v>
      </c>
      <c r="C641" s="27">
        <v>2026</v>
      </c>
      <c r="D641" s="28">
        <v>93.81</v>
      </c>
      <c r="E641" s="28">
        <v>0</v>
      </c>
      <c r="F641" s="29">
        <v>1000000</v>
      </c>
      <c r="G641" s="27" t="s">
        <v>78</v>
      </c>
      <c r="H641" s="28">
        <v>3.6</v>
      </c>
      <c r="I641" s="28">
        <v>2.7</v>
      </c>
      <c r="J641" s="29">
        <f t="shared" ref="J641:J655" si="76">ROUND(((D641-(E641/I641))*F641*H641*I641)/1000000,0)</f>
        <v>912</v>
      </c>
      <c r="K641" t="str">
        <f t="shared" ref="K641:K655" si="77">A641&amp;"|"&amp;C641</f>
        <v>Renewable Electricity (NMELEC001) - Cargo Handling Equipment|2026</v>
      </c>
    </row>
    <row r="642" spans="1:11" x14ac:dyDescent="0.25">
      <c r="A642" t="s">
        <v>87</v>
      </c>
      <c r="B642" s="12"/>
      <c r="C642" s="12">
        <v>2027</v>
      </c>
      <c r="D642" s="13">
        <v>92.38</v>
      </c>
      <c r="E642" s="13">
        <v>0</v>
      </c>
      <c r="F642" s="14">
        <v>1000000</v>
      </c>
      <c r="G642" s="12" t="s">
        <v>78</v>
      </c>
      <c r="H642" s="13">
        <v>3.6</v>
      </c>
      <c r="I642" s="13">
        <v>2.7</v>
      </c>
      <c r="J642" s="14">
        <f t="shared" si="76"/>
        <v>898</v>
      </c>
      <c r="K642" t="str">
        <f t="shared" si="77"/>
        <v>Renewable Electricity (NMELEC001) - Cargo Handling Equipment|2027</v>
      </c>
    </row>
    <row r="643" spans="1:11" x14ac:dyDescent="0.25">
      <c r="A643" t="s">
        <v>87</v>
      </c>
      <c r="B643" s="12"/>
      <c r="C643" s="12">
        <v>2028</v>
      </c>
      <c r="D643" s="13">
        <v>89.8</v>
      </c>
      <c r="E643" s="13">
        <v>0</v>
      </c>
      <c r="F643" s="14">
        <v>1000000</v>
      </c>
      <c r="G643" s="12" t="s">
        <v>78</v>
      </c>
      <c r="H643" s="13">
        <v>3.6</v>
      </c>
      <c r="I643" s="13">
        <v>2.7</v>
      </c>
      <c r="J643" s="14">
        <f t="shared" si="76"/>
        <v>873</v>
      </c>
      <c r="K643" t="str">
        <f t="shared" si="77"/>
        <v>Renewable Electricity (NMELEC001) - Cargo Handling Equipment|2028</v>
      </c>
    </row>
    <row r="644" spans="1:11" x14ac:dyDescent="0.25">
      <c r="A644" t="s">
        <v>87</v>
      </c>
      <c r="B644" s="12"/>
      <c r="C644" s="12">
        <v>2029</v>
      </c>
      <c r="D644" s="13">
        <v>85.02</v>
      </c>
      <c r="E644" s="13">
        <v>0</v>
      </c>
      <c r="F644" s="14">
        <v>1000000</v>
      </c>
      <c r="G644" s="12" t="s">
        <v>78</v>
      </c>
      <c r="H644" s="13">
        <v>3.6</v>
      </c>
      <c r="I644" s="13">
        <v>2.7</v>
      </c>
      <c r="J644" s="14">
        <f t="shared" si="76"/>
        <v>826</v>
      </c>
      <c r="K644" t="str">
        <f t="shared" si="77"/>
        <v>Renewable Electricity (NMELEC001) - Cargo Handling Equipment|2029</v>
      </c>
    </row>
    <row r="645" spans="1:11" x14ac:dyDescent="0.25">
      <c r="A645" t="s">
        <v>87</v>
      </c>
      <c r="B645" s="12"/>
      <c r="C645" s="12">
        <v>2030</v>
      </c>
      <c r="D645" s="13">
        <v>76.42</v>
      </c>
      <c r="E645" s="13">
        <v>0</v>
      </c>
      <c r="F645" s="14">
        <v>1000000</v>
      </c>
      <c r="G645" s="12" t="s">
        <v>78</v>
      </c>
      <c r="H645" s="13">
        <v>3.6</v>
      </c>
      <c r="I645" s="13">
        <v>2.7</v>
      </c>
      <c r="J645" s="14">
        <f t="shared" si="76"/>
        <v>743</v>
      </c>
      <c r="K645" t="str">
        <f t="shared" si="77"/>
        <v>Renewable Electricity (NMELEC001) - Cargo Handling Equipment|2030</v>
      </c>
    </row>
    <row r="646" spans="1:11" x14ac:dyDescent="0.25">
      <c r="A646" t="s">
        <v>87</v>
      </c>
      <c r="B646" s="12"/>
      <c r="C646" s="12">
        <v>2031</v>
      </c>
      <c r="D646" s="13">
        <v>75.47</v>
      </c>
      <c r="E646" s="13">
        <v>0</v>
      </c>
      <c r="F646" s="14">
        <v>1000000</v>
      </c>
      <c r="G646" s="12" t="s">
        <v>78</v>
      </c>
      <c r="H646" s="13">
        <v>3.6</v>
      </c>
      <c r="I646" s="13">
        <v>2.7</v>
      </c>
      <c r="J646" s="14">
        <f t="shared" si="76"/>
        <v>734</v>
      </c>
      <c r="K646" t="str">
        <f t="shared" si="77"/>
        <v>Renewable Electricity (NMELEC001) - Cargo Handling Equipment|2031</v>
      </c>
    </row>
    <row r="647" spans="1:11" x14ac:dyDescent="0.25">
      <c r="A647" t="s">
        <v>87</v>
      </c>
      <c r="B647" s="12"/>
      <c r="C647" s="12">
        <v>2032</v>
      </c>
      <c r="D647" s="13">
        <v>74.510000000000005</v>
      </c>
      <c r="E647" s="13">
        <v>0</v>
      </c>
      <c r="F647" s="14">
        <v>1000000</v>
      </c>
      <c r="G647" s="12" t="s">
        <v>78</v>
      </c>
      <c r="H647" s="13">
        <v>3.6</v>
      </c>
      <c r="I647" s="13">
        <v>2.7</v>
      </c>
      <c r="J647" s="14">
        <f t="shared" si="76"/>
        <v>724</v>
      </c>
      <c r="K647" t="str">
        <f t="shared" si="77"/>
        <v>Renewable Electricity (NMELEC001) - Cargo Handling Equipment|2032</v>
      </c>
    </row>
    <row r="648" spans="1:11" x14ac:dyDescent="0.25">
      <c r="A648" t="s">
        <v>87</v>
      </c>
      <c r="B648" s="12"/>
      <c r="C648" s="12">
        <v>2033</v>
      </c>
      <c r="D648" s="13">
        <v>73.56</v>
      </c>
      <c r="E648" s="13">
        <v>0</v>
      </c>
      <c r="F648" s="14">
        <v>1000000</v>
      </c>
      <c r="G648" s="12" t="s">
        <v>78</v>
      </c>
      <c r="H648" s="13">
        <v>3.6</v>
      </c>
      <c r="I648" s="13">
        <v>2.7</v>
      </c>
      <c r="J648" s="14">
        <f t="shared" si="76"/>
        <v>715</v>
      </c>
      <c r="K648" t="str">
        <f t="shared" si="77"/>
        <v>Renewable Electricity (NMELEC001) - Cargo Handling Equipment|2033</v>
      </c>
    </row>
    <row r="649" spans="1:11" x14ac:dyDescent="0.25">
      <c r="A649" t="s">
        <v>87</v>
      </c>
      <c r="B649" s="12"/>
      <c r="C649" s="12">
        <v>2034</v>
      </c>
      <c r="D649" s="13">
        <v>72.599999999999994</v>
      </c>
      <c r="E649" s="13">
        <v>0</v>
      </c>
      <c r="F649" s="14">
        <v>1000000</v>
      </c>
      <c r="G649" s="12" t="s">
        <v>78</v>
      </c>
      <c r="H649" s="13">
        <v>3.6</v>
      </c>
      <c r="I649" s="13">
        <v>2.7</v>
      </c>
      <c r="J649" s="14">
        <f t="shared" si="76"/>
        <v>706</v>
      </c>
      <c r="K649" t="str">
        <f t="shared" si="77"/>
        <v>Renewable Electricity (NMELEC001) - Cargo Handling Equipment|2034</v>
      </c>
    </row>
    <row r="650" spans="1:11" x14ac:dyDescent="0.25">
      <c r="A650" t="s">
        <v>87</v>
      </c>
      <c r="B650" s="12"/>
      <c r="C650" s="12">
        <v>2035</v>
      </c>
      <c r="D650" s="13">
        <v>71.650000000000006</v>
      </c>
      <c r="E650" s="13">
        <v>0</v>
      </c>
      <c r="F650" s="14">
        <v>1000000</v>
      </c>
      <c r="G650" s="12" t="s">
        <v>78</v>
      </c>
      <c r="H650" s="13">
        <v>3.6</v>
      </c>
      <c r="I650" s="13">
        <v>2.7</v>
      </c>
      <c r="J650" s="14">
        <f t="shared" si="76"/>
        <v>696</v>
      </c>
      <c r="K650" t="str">
        <f t="shared" si="77"/>
        <v>Renewable Electricity (NMELEC001) - Cargo Handling Equipment|2035</v>
      </c>
    </row>
    <row r="651" spans="1:11" x14ac:dyDescent="0.25">
      <c r="A651" t="s">
        <v>87</v>
      </c>
      <c r="B651" s="12"/>
      <c r="C651" s="12">
        <v>2036</v>
      </c>
      <c r="D651" s="13">
        <v>70.69</v>
      </c>
      <c r="E651" s="13">
        <v>0</v>
      </c>
      <c r="F651" s="14">
        <v>1000000</v>
      </c>
      <c r="G651" s="12" t="s">
        <v>78</v>
      </c>
      <c r="H651" s="13">
        <v>3.6</v>
      </c>
      <c r="I651" s="13">
        <v>2.7</v>
      </c>
      <c r="J651" s="14">
        <f t="shared" si="76"/>
        <v>687</v>
      </c>
      <c r="K651" t="str">
        <f t="shared" si="77"/>
        <v>Renewable Electricity (NMELEC001) - Cargo Handling Equipment|2036</v>
      </c>
    </row>
    <row r="652" spans="1:11" x14ac:dyDescent="0.25">
      <c r="A652" t="s">
        <v>87</v>
      </c>
      <c r="B652" s="12"/>
      <c r="C652" s="12">
        <v>2037</v>
      </c>
      <c r="D652" s="13">
        <v>69.739999999999995</v>
      </c>
      <c r="E652" s="13">
        <v>0</v>
      </c>
      <c r="F652" s="14">
        <v>1000000</v>
      </c>
      <c r="G652" s="12" t="s">
        <v>78</v>
      </c>
      <c r="H652" s="13">
        <v>3.6</v>
      </c>
      <c r="I652" s="13">
        <v>2.7</v>
      </c>
      <c r="J652" s="14">
        <f t="shared" si="76"/>
        <v>678</v>
      </c>
      <c r="K652" t="str">
        <f t="shared" si="77"/>
        <v>Renewable Electricity (NMELEC001) - Cargo Handling Equipment|2037</v>
      </c>
    </row>
    <row r="653" spans="1:11" x14ac:dyDescent="0.25">
      <c r="A653" t="s">
        <v>87</v>
      </c>
      <c r="B653" s="12"/>
      <c r="C653" s="12">
        <v>2038</v>
      </c>
      <c r="D653" s="13">
        <v>68.78</v>
      </c>
      <c r="E653" s="13">
        <v>0</v>
      </c>
      <c r="F653" s="14">
        <v>1000000</v>
      </c>
      <c r="G653" s="12" t="s">
        <v>78</v>
      </c>
      <c r="H653" s="13">
        <v>3.6</v>
      </c>
      <c r="I653" s="13">
        <v>2.7</v>
      </c>
      <c r="J653" s="14">
        <f t="shared" si="76"/>
        <v>669</v>
      </c>
      <c r="K653" t="str">
        <f t="shared" si="77"/>
        <v>Renewable Electricity (NMELEC001) - Cargo Handling Equipment|2038</v>
      </c>
    </row>
    <row r="654" spans="1:11" x14ac:dyDescent="0.25">
      <c r="A654" t="s">
        <v>87</v>
      </c>
      <c r="B654" s="12"/>
      <c r="C654" s="12">
        <v>2039</v>
      </c>
      <c r="D654" s="13">
        <v>67.83</v>
      </c>
      <c r="E654" s="13">
        <v>0</v>
      </c>
      <c r="F654" s="14">
        <v>1000000</v>
      </c>
      <c r="G654" s="12" t="s">
        <v>78</v>
      </c>
      <c r="H654" s="13">
        <v>3.6</v>
      </c>
      <c r="I654" s="13">
        <v>2.7</v>
      </c>
      <c r="J654" s="14">
        <f t="shared" si="76"/>
        <v>659</v>
      </c>
      <c r="K654" t="str">
        <f t="shared" si="77"/>
        <v>Renewable Electricity (NMELEC001) - Cargo Handling Equipment|2039</v>
      </c>
    </row>
    <row r="655" spans="1:11" ht="25.5" x14ac:dyDescent="0.25">
      <c r="A655" t="s">
        <v>87</v>
      </c>
      <c r="B655" s="12"/>
      <c r="C655" s="12" t="s">
        <v>28</v>
      </c>
      <c r="D655" s="13">
        <v>66.87</v>
      </c>
      <c r="E655" s="13">
        <v>0</v>
      </c>
      <c r="F655" s="14">
        <v>1000000</v>
      </c>
      <c r="G655" s="12" t="s">
        <v>78</v>
      </c>
      <c r="H655" s="13">
        <v>3.6</v>
      </c>
      <c r="I655" s="13">
        <v>2.7</v>
      </c>
      <c r="J655" s="14">
        <f t="shared" si="76"/>
        <v>650</v>
      </c>
      <c r="K655" t="str">
        <f t="shared" si="77"/>
        <v>Renewable Electricity (NMELEC001) - Cargo Handling Equipment|2040 and subsequent years</v>
      </c>
    </row>
    <row r="656" spans="1:11" x14ac:dyDescent="0.25">
      <c r="B656" s="42" t="s">
        <v>79</v>
      </c>
      <c r="C656" s="43"/>
      <c r="D656" s="43"/>
      <c r="E656" s="43"/>
      <c r="F656" s="43"/>
      <c r="G656" s="43"/>
      <c r="H656" s="43"/>
      <c r="I656" s="43"/>
      <c r="J656" s="44"/>
    </row>
    <row r="657" spans="1:11" x14ac:dyDescent="0.25">
      <c r="D657" s="7"/>
      <c r="E657" s="7"/>
      <c r="F657" s="8"/>
      <c r="H657" s="7"/>
      <c r="I657" s="7"/>
      <c r="J657" s="8"/>
    </row>
    <row r="658" spans="1:11" x14ac:dyDescent="0.25">
      <c r="A658" t="s">
        <v>88</v>
      </c>
      <c r="B658" s="27" t="s">
        <v>88</v>
      </c>
      <c r="C658" s="27">
        <v>2026</v>
      </c>
      <c r="D658" s="28">
        <v>93.81</v>
      </c>
      <c r="E658" s="28">
        <v>0</v>
      </c>
      <c r="F658" s="29">
        <v>1000000</v>
      </c>
      <c r="G658" s="27" t="s">
        <v>78</v>
      </c>
      <c r="H658" s="28">
        <v>3.6</v>
      </c>
      <c r="I658" s="28">
        <v>3.2</v>
      </c>
      <c r="J658" s="29">
        <f t="shared" ref="J658:J672" si="78">ROUND(((D658-(E658/I658))*F658*H658*I658)/1000000,0)</f>
        <v>1081</v>
      </c>
      <c r="K658" t="str">
        <f t="shared" ref="K658:K672" si="79">A658&amp;"|"&amp;C658</f>
        <v>Renewable Electricity (NMELEC001) - Ground Support Equipment|2026</v>
      </c>
    </row>
    <row r="659" spans="1:11" x14ac:dyDescent="0.25">
      <c r="A659" t="s">
        <v>88</v>
      </c>
      <c r="B659" s="12"/>
      <c r="C659" s="12">
        <v>2027</v>
      </c>
      <c r="D659" s="13">
        <v>92.38</v>
      </c>
      <c r="E659" s="13">
        <v>0</v>
      </c>
      <c r="F659" s="14">
        <v>1000000</v>
      </c>
      <c r="G659" s="12" t="s">
        <v>78</v>
      </c>
      <c r="H659" s="13">
        <v>3.6</v>
      </c>
      <c r="I659" s="13">
        <v>3.2</v>
      </c>
      <c r="J659" s="14">
        <f t="shared" si="78"/>
        <v>1064</v>
      </c>
      <c r="K659" t="str">
        <f t="shared" si="79"/>
        <v>Renewable Electricity (NMELEC001) - Ground Support Equipment|2027</v>
      </c>
    </row>
    <row r="660" spans="1:11" x14ac:dyDescent="0.25">
      <c r="A660" t="s">
        <v>88</v>
      </c>
      <c r="B660" s="12"/>
      <c r="C660" s="12">
        <v>2028</v>
      </c>
      <c r="D660" s="13">
        <v>89.8</v>
      </c>
      <c r="E660" s="13">
        <v>0</v>
      </c>
      <c r="F660" s="14">
        <v>1000000</v>
      </c>
      <c r="G660" s="12" t="s">
        <v>78</v>
      </c>
      <c r="H660" s="13">
        <v>3.6</v>
      </c>
      <c r="I660" s="13">
        <v>3.2</v>
      </c>
      <c r="J660" s="14">
        <f t="shared" si="78"/>
        <v>1034</v>
      </c>
      <c r="K660" t="str">
        <f t="shared" si="79"/>
        <v>Renewable Electricity (NMELEC001) - Ground Support Equipment|2028</v>
      </c>
    </row>
    <row r="661" spans="1:11" x14ac:dyDescent="0.25">
      <c r="A661" t="s">
        <v>88</v>
      </c>
      <c r="B661" s="12"/>
      <c r="C661" s="12">
        <v>2029</v>
      </c>
      <c r="D661" s="13">
        <v>85.02</v>
      </c>
      <c r="E661" s="13">
        <v>0</v>
      </c>
      <c r="F661" s="14">
        <v>1000000</v>
      </c>
      <c r="G661" s="12" t="s">
        <v>78</v>
      </c>
      <c r="H661" s="13">
        <v>3.6</v>
      </c>
      <c r="I661" s="13">
        <v>3.2</v>
      </c>
      <c r="J661" s="14">
        <f t="shared" si="78"/>
        <v>979</v>
      </c>
      <c r="K661" t="str">
        <f t="shared" si="79"/>
        <v>Renewable Electricity (NMELEC001) - Ground Support Equipment|2029</v>
      </c>
    </row>
    <row r="662" spans="1:11" x14ac:dyDescent="0.25">
      <c r="A662" t="s">
        <v>88</v>
      </c>
      <c r="B662" s="12"/>
      <c r="C662" s="12">
        <v>2030</v>
      </c>
      <c r="D662" s="13">
        <v>76.42</v>
      </c>
      <c r="E662" s="13">
        <v>0</v>
      </c>
      <c r="F662" s="14">
        <v>1000000</v>
      </c>
      <c r="G662" s="12" t="s">
        <v>78</v>
      </c>
      <c r="H662" s="13">
        <v>3.6</v>
      </c>
      <c r="I662" s="13">
        <v>3.2</v>
      </c>
      <c r="J662" s="14">
        <f t="shared" si="78"/>
        <v>880</v>
      </c>
      <c r="K662" t="str">
        <f t="shared" si="79"/>
        <v>Renewable Electricity (NMELEC001) - Ground Support Equipment|2030</v>
      </c>
    </row>
    <row r="663" spans="1:11" x14ac:dyDescent="0.25">
      <c r="A663" t="s">
        <v>88</v>
      </c>
      <c r="B663" s="12"/>
      <c r="C663" s="12">
        <v>2031</v>
      </c>
      <c r="D663" s="13">
        <v>75.47</v>
      </c>
      <c r="E663" s="13">
        <v>0</v>
      </c>
      <c r="F663" s="14">
        <v>1000000</v>
      </c>
      <c r="G663" s="12" t="s">
        <v>78</v>
      </c>
      <c r="H663" s="13">
        <v>3.6</v>
      </c>
      <c r="I663" s="13">
        <v>3.2</v>
      </c>
      <c r="J663" s="14">
        <f t="shared" si="78"/>
        <v>869</v>
      </c>
      <c r="K663" t="str">
        <f t="shared" si="79"/>
        <v>Renewable Electricity (NMELEC001) - Ground Support Equipment|2031</v>
      </c>
    </row>
    <row r="664" spans="1:11" x14ac:dyDescent="0.25">
      <c r="A664" t="s">
        <v>88</v>
      </c>
      <c r="B664" s="12"/>
      <c r="C664" s="12">
        <v>2032</v>
      </c>
      <c r="D664" s="13">
        <v>74.510000000000005</v>
      </c>
      <c r="E664" s="13">
        <v>0</v>
      </c>
      <c r="F664" s="14">
        <v>1000000</v>
      </c>
      <c r="G664" s="12" t="s">
        <v>78</v>
      </c>
      <c r="H664" s="13">
        <v>3.6</v>
      </c>
      <c r="I664" s="13">
        <v>3.2</v>
      </c>
      <c r="J664" s="14">
        <f t="shared" si="78"/>
        <v>858</v>
      </c>
      <c r="K664" t="str">
        <f t="shared" si="79"/>
        <v>Renewable Electricity (NMELEC001) - Ground Support Equipment|2032</v>
      </c>
    </row>
    <row r="665" spans="1:11" x14ac:dyDescent="0.25">
      <c r="A665" t="s">
        <v>88</v>
      </c>
      <c r="B665" s="12"/>
      <c r="C665" s="12">
        <v>2033</v>
      </c>
      <c r="D665" s="13">
        <v>73.56</v>
      </c>
      <c r="E665" s="13">
        <v>0</v>
      </c>
      <c r="F665" s="14">
        <v>1000000</v>
      </c>
      <c r="G665" s="12" t="s">
        <v>78</v>
      </c>
      <c r="H665" s="13">
        <v>3.6</v>
      </c>
      <c r="I665" s="13">
        <v>3.2</v>
      </c>
      <c r="J665" s="14">
        <f t="shared" si="78"/>
        <v>847</v>
      </c>
      <c r="K665" t="str">
        <f t="shared" si="79"/>
        <v>Renewable Electricity (NMELEC001) - Ground Support Equipment|2033</v>
      </c>
    </row>
    <row r="666" spans="1:11" x14ac:dyDescent="0.25">
      <c r="A666" t="s">
        <v>88</v>
      </c>
      <c r="B666" s="12"/>
      <c r="C666" s="12">
        <v>2034</v>
      </c>
      <c r="D666" s="13">
        <v>72.599999999999994</v>
      </c>
      <c r="E666" s="13">
        <v>0</v>
      </c>
      <c r="F666" s="14">
        <v>1000000</v>
      </c>
      <c r="G666" s="12" t="s">
        <v>78</v>
      </c>
      <c r="H666" s="13">
        <v>3.6</v>
      </c>
      <c r="I666" s="13">
        <v>3.2</v>
      </c>
      <c r="J666" s="14">
        <f t="shared" si="78"/>
        <v>836</v>
      </c>
      <c r="K666" t="str">
        <f t="shared" si="79"/>
        <v>Renewable Electricity (NMELEC001) - Ground Support Equipment|2034</v>
      </c>
    </row>
    <row r="667" spans="1:11" x14ac:dyDescent="0.25">
      <c r="A667" t="s">
        <v>88</v>
      </c>
      <c r="B667" s="12"/>
      <c r="C667" s="12">
        <v>2035</v>
      </c>
      <c r="D667" s="13">
        <v>71.650000000000006</v>
      </c>
      <c r="E667" s="13">
        <v>0</v>
      </c>
      <c r="F667" s="14">
        <v>1000000</v>
      </c>
      <c r="G667" s="12" t="s">
        <v>78</v>
      </c>
      <c r="H667" s="13">
        <v>3.6</v>
      </c>
      <c r="I667" s="13">
        <v>3.2</v>
      </c>
      <c r="J667" s="14">
        <f t="shared" si="78"/>
        <v>825</v>
      </c>
      <c r="K667" t="str">
        <f t="shared" si="79"/>
        <v>Renewable Electricity (NMELEC001) - Ground Support Equipment|2035</v>
      </c>
    </row>
    <row r="668" spans="1:11" x14ac:dyDescent="0.25">
      <c r="A668" t="s">
        <v>88</v>
      </c>
      <c r="B668" s="12"/>
      <c r="C668" s="12">
        <v>2036</v>
      </c>
      <c r="D668" s="13">
        <v>70.69</v>
      </c>
      <c r="E668" s="13">
        <v>0</v>
      </c>
      <c r="F668" s="14">
        <v>1000000</v>
      </c>
      <c r="G668" s="12" t="s">
        <v>78</v>
      </c>
      <c r="H668" s="13">
        <v>3.6</v>
      </c>
      <c r="I668" s="13">
        <v>3.2</v>
      </c>
      <c r="J668" s="14">
        <f t="shared" si="78"/>
        <v>814</v>
      </c>
      <c r="K668" t="str">
        <f t="shared" si="79"/>
        <v>Renewable Electricity (NMELEC001) - Ground Support Equipment|2036</v>
      </c>
    </row>
    <row r="669" spans="1:11" x14ac:dyDescent="0.25">
      <c r="A669" t="s">
        <v>88</v>
      </c>
      <c r="B669" s="12"/>
      <c r="C669" s="12">
        <v>2037</v>
      </c>
      <c r="D669" s="13">
        <v>69.739999999999995</v>
      </c>
      <c r="E669" s="13">
        <v>0</v>
      </c>
      <c r="F669" s="14">
        <v>1000000</v>
      </c>
      <c r="G669" s="12" t="s">
        <v>78</v>
      </c>
      <c r="H669" s="13">
        <v>3.6</v>
      </c>
      <c r="I669" s="13">
        <v>3.2</v>
      </c>
      <c r="J669" s="14">
        <f t="shared" si="78"/>
        <v>803</v>
      </c>
      <c r="K669" t="str">
        <f t="shared" si="79"/>
        <v>Renewable Electricity (NMELEC001) - Ground Support Equipment|2037</v>
      </c>
    </row>
    <row r="670" spans="1:11" x14ac:dyDescent="0.25">
      <c r="A670" t="s">
        <v>88</v>
      </c>
      <c r="B670" s="12"/>
      <c r="C670" s="12">
        <v>2038</v>
      </c>
      <c r="D670" s="13">
        <v>68.78</v>
      </c>
      <c r="E670" s="13">
        <v>0</v>
      </c>
      <c r="F670" s="14">
        <v>1000000</v>
      </c>
      <c r="G670" s="12" t="s">
        <v>78</v>
      </c>
      <c r="H670" s="13">
        <v>3.6</v>
      </c>
      <c r="I670" s="13">
        <v>3.2</v>
      </c>
      <c r="J670" s="14">
        <f t="shared" si="78"/>
        <v>792</v>
      </c>
      <c r="K670" t="str">
        <f t="shared" si="79"/>
        <v>Renewable Electricity (NMELEC001) - Ground Support Equipment|2038</v>
      </c>
    </row>
    <row r="671" spans="1:11" x14ac:dyDescent="0.25">
      <c r="A671" t="s">
        <v>88</v>
      </c>
      <c r="B671" s="12"/>
      <c r="C671" s="12">
        <v>2039</v>
      </c>
      <c r="D671" s="13">
        <v>67.83</v>
      </c>
      <c r="E671" s="13">
        <v>0</v>
      </c>
      <c r="F671" s="14">
        <v>1000000</v>
      </c>
      <c r="G671" s="12" t="s">
        <v>78</v>
      </c>
      <c r="H671" s="13">
        <v>3.6</v>
      </c>
      <c r="I671" s="13">
        <v>3.2</v>
      </c>
      <c r="J671" s="14">
        <f t="shared" si="78"/>
        <v>781</v>
      </c>
      <c r="K671" t="str">
        <f t="shared" si="79"/>
        <v>Renewable Electricity (NMELEC001) - Ground Support Equipment|2039</v>
      </c>
    </row>
    <row r="672" spans="1:11" ht="25.5" x14ac:dyDescent="0.25">
      <c r="A672" t="s">
        <v>88</v>
      </c>
      <c r="B672" s="12"/>
      <c r="C672" s="12" t="s">
        <v>28</v>
      </c>
      <c r="D672" s="13">
        <v>66.87</v>
      </c>
      <c r="E672" s="13">
        <v>0</v>
      </c>
      <c r="F672" s="14">
        <v>1000000</v>
      </c>
      <c r="G672" s="12" t="s">
        <v>78</v>
      </c>
      <c r="H672" s="13">
        <v>3.6</v>
      </c>
      <c r="I672" s="13">
        <v>3.2</v>
      </c>
      <c r="J672" s="14">
        <f t="shared" si="78"/>
        <v>770</v>
      </c>
      <c r="K672" t="str">
        <f t="shared" si="79"/>
        <v>Renewable Electricity (NMELEC001) - Ground Support Equipment|2040 and subsequent years</v>
      </c>
    </row>
    <row r="673" spans="1:11" x14ac:dyDescent="0.25">
      <c r="B673" s="42" t="s">
        <v>79</v>
      </c>
      <c r="C673" s="43"/>
      <c r="D673" s="43"/>
      <c r="E673" s="43"/>
      <c r="F673" s="43"/>
      <c r="G673" s="43"/>
      <c r="H673" s="43"/>
      <c r="I673" s="43"/>
      <c r="J673" s="44"/>
    </row>
    <row r="674" spans="1:11" x14ac:dyDescent="0.25">
      <c r="D674" s="7"/>
      <c r="E674" s="7"/>
      <c r="F674" s="8"/>
      <c r="H674" s="7"/>
      <c r="I674" s="7"/>
      <c r="J674" s="8"/>
    </row>
    <row r="675" spans="1:11" x14ac:dyDescent="0.25">
      <c r="B675" s="45" t="s">
        <v>89</v>
      </c>
      <c r="C675" s="40"/>
      <c r="D675" s="40"/>
      <c r="E675" s="40"/>
      <c r="F675" s="40"/>
      <c r="G675" s="40"/>
      <c r="H675" s="40"/>
      <c r="I675" s="40"/>
      <c r="J675" s="40"/>
    </row>
    <row r="676" spans="1:11" ht="38.25" x14ac:dyDescent="0.25">
      <c r="A676" t="s">
        <v>90</v>
      </c>
      <c r="B676" s="30" t="s">
        <v>90</v>
      </c>
      <c r="C676" s="30">
        <v>2026</v>
      </c>
      <c r="D676" s="31">
        <v>93.89</v>
      </c>
      <c r="E676" s="31">
        <v>100</v>
      </c>
      <c r="F676" s="32">
        <v>1000000</v>
      </c>
      <c r="G676" s="30" t="s">
        <v>91</v>
      </c>
      <c r="H676" s="31">
        <v>120</v>
      </c>
      <c r="I676" s="31">
        <v>2.5</v>
      </c>
      <c r="J676" s="32">
        <f t="shared" ref="J676:J690" si="80">ROUND(((D676-(E676/I676))*F676*H676*I676)/1000000,0)</f>
        <v>16167</v>
      </c>
      <c r="K676" t="str">
        <f t="shared" ref="K676:K690" si="81">A676&amp;"|"&amp;C676</f>
        <v>Gaseous Compressed Hydrogen via Central Steam Methane Reformation of Natural Gas (NMHYG001) - Light-Duty Fuel Cell Vehicle|2026</v>
      </c>
    </row>
    <row r="677" spans="1:11" x14ac:dyDescent="0.25">
      <c r="A677" t="s">
        <v>90</v>
      </c>
      <c r="B677" s="12"/>
      <c r="C677" s="12">
        <v>2027</v>
      </c>
      <c r="D677" s="13">
        <v>92.45</v>
      </c>
      <c r="E677" s="13">
        <v>100</v>
      </c>
      <c r="F677" s="14">
        <v>1000000</v>
      </c>
      <c r="G677" s="12" t="s">
        <v>91</v>
      </c>
      <c r="H677" s="13">
        <v>120</v>
      </c>
      <c r="I677" s="13">
        <v>2.5</v>
      </c>
      <c r="J677" s="14">
        <f t="shared" si="80"/>
        <v>15735</v>
      </c>
      <c r="K677" t="str">
        <f t="shared" si="81"/>
        <v>Gaseous Compressed Hydrogen via Central Steam Methane Reformation of Natural Gas (NMHYG001) - Light-Duty Fuel Cell Vehicle|2027</v>
      </c>
    </row>
    <row r="678" spans="1:11" x14ac:dyDescent="0.25">
      <c r="A678" t="s">
        <v>90</v>
      </c>
      <c r="B678" s="12"/>
      <c r="C678" s="12">
        <v>2028</v>
      </c>
      <c r="D678" s="13">
        <v>89.87</v>
      </c>
      <c r="E678" s="13">
        <v>100</v>
      </c>
      <c r="F678" s="14">
        <v>1000000</v>
      </c>
      <c r="G678" s="12" t="s">
        <v>91</v>
      </c>
      <c r="H678" s="13">
        <v>120</v>
      </c>
      <c r="I678" s="13">
        <v>2.5</v>
      </c>
      <c r="J678" s="14">
        <f t="shared" si="80"/>
        <v>14961</v>
      </c>
      <c r="K678" t="str">
        <f t="shared" si="81"/>
        <v>Gaseous Compressed Hydrogen via Central Steam Methane Reformation of Natural Gas (NMHYG001) - Light-Duty Fuel Cell Vehicle|2028</v>
      </c>
    </row>
    <row r="679" spans="1:11" x14ac:dyDescent="0.25">
      <c r="A679" t="s">
        <v>90</v>
      </c>
      <c r="B679" s="12"/>
      <c r="C679" s="12">
        <v>2029</v>
      </c>
      <c r="D679" s="13">
        <v>85.09</v>
      </c>
      <c r="E679" s="13">
        <v>100</v>
      </c>
      <c r="F679" s="14">
        <v>1000000</v>
      </c>
      <c r="G679" s="12" t="s">
        <v>91</v>
      </c>
      <c r="H679" s="13">
        <v>120</v>
      </c>
      <c r="I679" s="13">
        <v>2.5</v>
      </c>
      <c r="J679" s="14">
        <f t="shared" si="80"/>
        <v>13527</v>
      </c>
      <c r="K679" t="str">
        <f t="shared" si="81"/>
        <v>Gaseous Compressed Hydrogen via Central Steam Methane Reformation of Natural Gas (NMHYG001) - Light-Duty Fuel Cell Vehicle|2029</v>
      </c>
    </row>
    <row r="680" spans="1:11" x14ac:dyDescent="0.25">
      <c r="A680" t="s">
        <v>90</v>
      </c>
      <c r="B680" s="12"/>
      <c r="C680" s="12">
        <v>2030</v>
      </c>
      <c r="D680" s="13">
        <v>76.489999999999995</v>
      </c>
      <c r="E680" s="13">
        <v>100</v>
      </c>
      <c r="F680" s="14">
        <v>1000000</v>
      </c>
      <c r="G680" s="12" t="s">
        <v>91</v>
      </c>
      <c r="H680" s="13">
        <v>120</v>
      </c>
      <c r="I680" s="13">
        <v>2.5</v>
      </c>
      <c r="J680" s="14">
        <f t="shared" si="80"/>
        <v>10947</v>
      </c>
      <c r="K680" t="str">
        <f t="shared" si="81"/>
        <v>Gaseous Compressed Hydrogen via Central Steam Methane Reformation of Natural Gas (NMHYG001) - Light-Duty Fuel Cell Vehicle|2030</v>
      </c>
    </row>
    <row r="681" spans="1:11" x14ac:dyDescent="0.25">
      <c r="A681" t="s">
        <v>90</v>
      </c>
      <c r="B681" s="12"/>
      <c r="C681" s="12">
        <v>2031</v>
      </c>
      <c r="D681" s="13">
        <v>75.53</v>
      </c>
      <c r="E681" s="13">
        <v>100</v>
      </c>
      <c r="F681" s="14">
        <v>1000000</v>
      </c>
      <c r="G681" s="12" t="s">
        <v>91</v>
      </c>
      <c r="H681" s="13">
        <v>120</v>
      </c>
      <c r="I681" s="13">
        <v>2.5</v>
      </c>
      <c r="J681" s="14">
        <f t="shared" si="80"/>
        <v>10659</v>
      </c>
      <c r="K681" t="str">
        <f t="shared" si="81"/>
        <v>Gaseous Compressed Hydrogen via Central Steam Methane Reformation of Natural Gas (NMHYG001) - Light-Duty Fuel Cell Vehicle|2031</v>
      </c>
    </row>
    <row r="682" spans="1:11" x14ac:dyDescent="0.25">
      <c r="A682" t="s">
        <v>90</v>
      </c>
      <c r="B682" s="12"/>
      <c r="C682" s="12">
        <v>2032</v>
      </c>
      <c r="D682" s="13">
        <v>74.58</v>
      </c>
      <c r="E682" s="13">
        <v>100</v>
      </c>
      <c r="F682" s="14">
        <v>1000000</v>
      </c>
      <c r="G682" s="12" t="s">
        <v>91</v>
      </c>
      <c r="H682" s="13">
        <v>120</v>
      </c>
      <c r="I682" s="13">
        <v>2.5</v>
      </c>
      <c r="J682" s="14">
        <f t="shared" si="80"/>
        <v>10374</v>
      </c>
      <c r="K682" t="str">
        <f t="shared" si="81"/>
        <v>Gaseous Compressed Hydrogen via Central Steam Methane Reformation of Natural Gas (NMHYG001) - Light-Duty Fuel Cell Vehicle|2032</v>
      </c>
    </row>
    <row r="683" spans="1:11" x14ac:dyDescent="0.25">
      <c r="A683" t="s">
        <v>90</v>
      </c>
      <c r="B683" s="12"/>
      <c r="C683" s="12">
        <v>2033</v>
      </c>
      <c r="D683" s="13">
        <v>73.62</v>
      </c>
      <c r="E683" s="13">
        <v>100</v>
      </c>
      <c r="F683" s="14">
        <v>1000000</v>
      </c>
      <c r="G683" s="12" t="s">
        <v>91</v>
      </c>
      <c r="H683" s="13">
        <v>120</v>
      </c>
      <c r="I683" s="13">
        <v>2.5</v>
      </c>
      <c r="J683" s="14">
        <f t="shared" si="80"/>
        <v>10086</v>
      </c>
      <c r="K683" t="str">
        <f t="shared" si="81"/>
        <v>Gaseous Compressed Hydrogen via Central Steam Methane Reformation of Natural Gas (NMHYG001) - Light-Duty Fuel Cell Vehicle|2033</v>
      </c>
    </row>
    <row r="684" spans="1:11" x14ac:dyDescent="0.25">
      <c r="A684" t="s">
        <v>90</v>
      </c>
      <c r="B684" s="12"/>
      <c r="C684" s="12">
        <v>2034</v>
      </c>
      <c r="D684" s="13">
        <v>72.66</v>
      </c>
      <c r="E684" s="13">
        <v>100</v>
      </c>
      <c r="F684" s="14">
        <v>1000000</v>
      </c>
      <c r="G684" s="12" t="s">
        <v>91</v>
      </c>
      <c r="H684" s="13">
        <v>120</v>
      </c>
      <c r="I684" s="13">
        <v>2.5</v>
      </c>
      <c r="J684" s="14">
        <f t="shared" si="80"/>
        <v>9798</v>
      </c>
      <c r="K684" t="str">
        <f t="shared" si="81"/>
        <v>Gaseous Compressed Hydrogen via Central Steam Methane Reformation of Natural Gas (NMHYG001) - Light-Duty Fuel Cell Vehicle|2034</v>
      </c>
    </row>
    <row r="685" spans="1:11" x14ac:dyDescent="0.25">
      <c r="A685" t="s">
        <v>90</v>
      </c>
      <c r="B685" s="12"/>
      <c r="C685" s="12">
        <v>2035</v>
      </c>
      <c r="D685" s="13">
        <v>71.709999999999994</v>
      </c>
      <c r="E685" s="13">
        <v>100</v>
      </c>
      <c r="F685" s="14">
        <v>1000000</v>
      </c>
      <c r="G685" s="12" t="s">
        <v>91</v>
      </c>
      <c r="H685" s="13">
        <v>120</v>
      </c>
      <c r="I685" s="13">
        <v>2.5</v>
      </c>
      <c r="J685" s="14">
        <f t="shared" si="80"/>
        <v>9513</v>
      </c>
      <c r="K685" t="str">
        <f t="shared" si="81"/>
        <v>Gaseous Compressed Hydrogen via Central Steam Methane Reformation of Natural Gas (NMHYG001) - Light-Duty Fuel Cell Vehicle|2035</v>
      </c>
    </row>
    <row r="686" spans="1:11" x14ac:dyDescent="0.25">
      <c r="A686" t="s">
        <v>90</v>
      </c>
      <c r="B686" s="12"/>
      <c r="C686" s="12">
        <v>2036</v>
      </c>
      <c r="D686" s="13">
        <v>70.75</v>
      </c>
      <c r="E686" s="13">
        <v>100</v>
      </c>
      <c r="F686" s="14">
        <v>1000000</v>
      </c>
      <c r="G686" s="12" t="s">
        <v>91</v>
      </c>
      <c r="H686" s="13">
        <v>120</v>
      </c>
      <c r="I686" s="13">
        <v>2.5</v>
      </c>
      <c r="J686" s="14">
        <f t="shared" si="80"/>
        <v>9225</v>
      </c>
      <c r="K686" t="str">
        <f t="shared" si="81"/>
        <v>Gaseous Compressed Hydrogen via Central Steam Methane Reformation of Natural Gas (NMHYG001) - Light-Duty Fuel Cell Vehicle|2036</v>
      </c>
    </row>
    <row r="687" spans="1:11" x14ac:dyDescent="0.25">
      <c r="A687" t="s">
        <v>90</v>
      </c>
      <c r="B687" s="12"/>
      <c r="C687" s="12">
        <v>2037</v>
      </c>
      <c r="D687" s="13">
        <v>69.8</v>
      </c>
      <c r="E687" s="13">
        <v>100</v>
      </c>
      <c r="F687" s="14">
        <v>1000000</v>
      </c>
      <c r="G687" s="12" t="s">
        <v>91</v>
      </c>
      <c r="H687" s="13">
        <v>120</v>
      </c>
      <c r="I687" s="13">
        <v>2.5</v>
      </c>
      <c r="J687" s="14">
        <f t="shared" si="80"/>
        <v>8940</v>
      </c>
      <c r="K687" t="str">
        <f t="shared" si="81"/>
        <v>Gaseous Compressed Hydrogen via Central Steam Methane Reformation of Natural Gas (NMHYG001) - Light-Duty Fuel Cell Vehicle|2037</v>
      </c>
    </row>
    <row r="688" spans="1:11" x14ac:dyDescent="0.25">
      <c r="A688" t="s">
        <v>90</v>
      </c>
      <c r="B688" s="12"/>
      <c r="C688" s="12">
        <v>2038</v>
      </c>
      <c r="D688" s="13">
        <v>68.84</v>
      </c>
      <c r="E688" s="13">
        <v>100</v>
      </c>
      <c r="F688" s="14">
        <v>1000000</v>
      </c>
      <c r="G688" s="12" t="s">
        <v>91</v>
      </c>
      <c r="H688" s="13">
        <v>120</v>
      </c>
      <c r="I688" s="13">
        <v>2.5</v>
      </c>
      <c r="J688" s="14">
        <f t="shared" si="80"/>
        <v>8652</v>
      </c>
      <c r="K688" t="str">
        <f t="shared" si="81"/>
        <v>Gaseous Compressed Hydrogen via Central Steam Methane Reformation of Natural Gas (NMHYG001) - Light-Duty Fuel Cell Vehicle|2038</v>
      </c>
    </row>
    <row r="689" spans="1:11" x14ac:dyDescent="0.25">
      <c r="A689" t="s">
        <v>90</v>
      </c>
      <c r="B689" s="12"/>
      <c r="C689" s="12">
        <v>2039</v>
      </c>
      <c r="D689" s="13">
        <v>67.88</v>
      </c>
      <c r="E689" s="13">
        <v>100</v>
      </c>
      <c r="F689" s="14">
        <v>1000000</v>
      </c>
      <c r="G689" s="12" t="s">
        <v>91</v>
      </c>
      <c r="H689" s="13">
        <v>120</v>
      </c>
      <c r="I689" s="13">
        <v>2.5</v>
      </c>
      <c r="J689" s="14">
        <f t="shared" si="80"/>
        <v>8364</v>
      </c>
      <c r="K689" t="str">
        <f t="shared" si="81"/>
        <v>Gaseous Compressed Hydrogen via Central Steam Methane Reformation of Natural Gas (NMHYG001) - Light-Duty Fuel Cell Vehicle|2039</v>
      </c>
    </row>
    <row r="690" spans="1:11" ht="25.5" x14ac:dyDescent="0.25">
      <c r="A690" t="s">
        <v>90</v>
      </c>
      <c r="B690" s="12"/>
      <c r="C690" s="12" t="s">
        <v>28</v>
      </c>
      <c r="D690" s="13">
        <v>66.930000000000007</v>
      </c>
      <c r="E690" s="13">
        <v>100</v>
      </c>
      <c r="F690" s="14">
        <v>1000000</v>
      </c>
      <c r="G690" s="12" t="s">
        <v>91</v>
      </c>
      <c r="H690" s="13">
        <v>120</v>
      </c>
      <c r="I690" s="13">
        <v>2.5</v>
      </c>
      <c r="J690" s="14">
        <f t="shared" si="80"/>
        <v>8079</v>
      </c>
      <c r="K690" t="str">
        <f t="shared" si="81"/>
        <v>Gaseous Compressed Hydrogen via Central Steam Methane Reformation of Natural Gas (NMHYG001) - Light-Duty Fuel Cell Vehicle|2040 and subsequent years</v>
      </c>
    </row>
    <row r="691" spans="1:11" x14ac:dyDescent="0.25">
      <c r="D691" s="7"/>
      <c r="E691" s="7"/>
      <c r="F691" s="8"/>
      <c r="H691" s="7"/>
      <c r="I691" s="7"/>
      <c r="J691" s="8"/>
    </row>
    <row r="692" spans="1:11" ht="38.25" x14ac:dyDescent="0.25">
      <c r="A692" t="s">
        <v>92</v>
      </c>
      <c r="B692" s="30" t="s">
        <v>92</v>
      </c>
      <c r="C692" s="30">
        <v>2026</v>
      </c>
      <c r="D692" s="31">
        <v>93.81</v>
      </c>
      <c r="E692" s="31">
        <v>100</v>
      </c>
      <c r="F692" s="32">
        <v>1000000</v>
      </c>
      <c r="G692" s="30" t="s">
        <v>91</v>
      </c>
      <c r="H692" s="31">
        <v>120</v>
      </c>
      <c r="I692" s="31">
        <v>1.9</v>
      </c>
      <c r="J692" s="32">
        <f t="shared" ref="J692:J706" si="82">ROUND(((D692-(E692/I692))*F692*H692*I692)/1000000,0)</f>
        <v>9389</v>
      </c>
      <c r="K692" t="str">
        <f t="shared" ref="K692:K706" si="83">A692&amp;"|"&amp;C692</f>
        <v>Gaseous Compressed Hydrogen via Central Steam Methane Reformation of Natural Gas (NMHYG001) - Heavy-Duty Fuel Cell Vehicle|2026</v>
      </c>
    </row>
    <row r="693" spans="1:11" x14ac:dyDescent="0.25">
      <c r="A693" t="s">
        <v>92</v>
      </c>
      <c r="B693" s="12"/>
      <c r="C693" s="12">
        <v>2027</v>
      </c>
      <c r="D693" s="13">
        <v>92.38</v>
      </c>
      <c r="E693" s="13">
        <v>100</v>
      </c>
      <c r="F693" s="14">
        <v>1000000</v>
      </c>
      <c r="G693" s="12" t="s">
        <v>91</v>
      </c>
      <c r="H693" s="13">
        <v>120</v>
      </c>
      <c r="I693" s="13">
        <v>1.9</v>
      </c>
      <c r="J693" s="14">
        <f t="shared" si="82"/>
        <v>9063</v>
      </c>
      <c r="K693" t="str">
        <f t="shared" si="83"/>
        <v>Gaseous Compressed Hydrogen via Central Steam Methane Reformation of Natural Gas (NMHYG001) - Heavy-Duty Fuel Cell Vehicle|2027</v>
      </c>
    </row>
    <row r="694" spans="1:11" x14ac:dyDescent="0.25">
      <c r="A694" t="s">
        <v>92</v>
      </c>
      <c r="B694" s="12"/>
      <c r="C694" s="12">
        <v>2028</v>
      </c>
      <c r="D694" s="13">
        <v>89.8</v>
      </c>
      <c r="E694" s="13">
        <v>100</v>
      </c>
      <c r="F694" s="14">
        <v>1000000</v>
      </c>
      <c r="G694" s="12" t="s">
        <v>91</v>
      </c>
      <c r="H694" s="13">
        <v>120</v>
      </c>
      <c r="I694" s="13">
        <v>1.9</v>
      </c>
      <c r="J694" s="14">
        <f t="shared" si="82"/>
        <v>8474</v>
      </c>
      <c r="K694" t="str">
        <f t="shared" si="83"/>
        <v>Gaseous Compressed Hydrogen via Central Steam Methane Reformation of Natural Gas (NMHYG001) - Heavy-Duty Fuel Cell Vehicle|2028</v>
      </c>
    </row>
    <row r="695" spans="1:11" x14ac:dyDescent="0.25">
      <c r="A695" t="s">
        <v>92</v>
      </c>
      <c r="B695" s="12"/>
      <c r="C695" s="12">
        <v>2029</v>
      </c>
      <c r="D695" s="13">
        <v>85.02</v>
      </c>
      <c r="E695" s="13">
        <v>100</v>
      </c>
      <c r="F695" s="14">
        <v>1000000</v>
      </c>
      <c r="G695" s="12" t="s">
        <v>91</v>
      </c>
      <c r="H695" s="13">
        <v>120</v>
      </c>
      <c r="I695" s="13">
        <v>1.9</v>
      </c>
      <c r="J695" s="14">
        <f t="shared" si="82"/>
        <v>7385</v>
      </c>
      <c r="K695" t="str">
        <f t="shared" si="83"/>
        <v>Gaseous Compressed Hydrogen via Central Steam Methane Reformation of Natural Gas (NMHYG001) - Heavy-Duty Fuel Cell Vehicle|2029</v>
      </c>
    </row>
    <row r="696" spans="1:11" x14ac:dyDescent="0.25">
      <c r="A696" t="s">
        <v>92</v>
      </c>
      <c r="B696" s="12"/>
      <c r="C696" s="12">
        <v>2030</v>
      </c>
      <c r="D696" s="13">
        <v>76.42</v>
      </c>
      <c r="E696" s="13">
        <v>100</v>
      </c>
      <c r="F696" s="14">
        <v>1000000</v>
      </c>
      <c r="G696" s="12" t="s">
        <v>91</v>
      </c>
      <c r="H696" s="13">
        <v>120</v>
      </c>
      <c r="I696" s="13">
        <v>1.9</v>
      </c>
      <c r="J696" s="14">
        <f t="shared" si="82"/>
        <v>5424</v>
      </c>
      <c r="K696" t="str">
        <f t="shared" si="83"/>
        <v>Gaseous Compressed Hydrogen via Central Steam Methane Reformation of Natural Gas (NMHYG001) - Heavy-Duty Fuel Cell Vehicle|2030</v>
      </c>
    </row>
    <row r="697" spans="1:11" x14ac:dyDescent="0.25">
      <c r="A697" t="s">
        <v>92</v>
      </c>
      <c r="B697" s="12"/>
      <c r="C697" s="12">
        <v>2031</v>
      </c>
      <c r="D697" s="13">
        <v>75.47</v>
      </c>
      <c r="E697" s="13">
        <v>100</v>
      </c>
      <c r="F697" s="14">
        <v>1000000</v>
      </c>
      <c r="G697" s="12" t="s">
        <v>91</v>
      </c>
      <c r="H697" s="13">
        <v>120</v>
      </c>
      <c r="I697" s="13">
        <v>1.9</v>
      </c>
      <c r="J697" s="14">
        <f t="shared" si="82"/>
        <v>5207</v>
      </c>
      <c r="K697" t="str">
        <f t="shared" si="83"/>
        <v>Gaseous Compressed Hydrogen via Central Steam Methane Reformation of Natural Gas (NMHYG001) - Heavy-Duty Fuel Cell Vehicle|2031</v>
      </c>
    </row>
    <row r="698" spans="1:11" x14ac:dyDescent="0.25">
      <c r="A698" t="s">
        <v>92</v>
      </c>
      <c r="B698" s="12"/>
      <c r="C698" s="12">
        <v>2032</v>
      </c>
      <c r="D698" s="13">
        <v>74.510000000000005</v>
      </c>
      <c r="E698" s="13">
        <v>100</v>
      </c>
      <c r="F698" s="14">
        <v>1000000</v>
      </c>
      <c r="G698" s="12" t="s">
        <v>91</v>
      </c>
      <c r="H698" s="13">
        <v>120</v>
      </c>
      <c r="I698" s="13">
        <v>1.9</v>
      </c>
      <c r="J698" s="14">
        <f t="shared" si="82"/>
        <v>4988</v>
      </c>
      <c r="K698" t="str">
        <f t="shared" si="83"/>
        <v>Gaseous Compressed Hydrogen via Central Steam Methane Reformation of Natural Gas (NMHYG001) - Heavy-Duty Fuel Cell Vehicle|2032</v>
      </c>
    </row>
    <row r="699" spans="1:11" x14ac:dyDescent="0.25">
      <c r="A699" t="s">
        <v>92</v>
      </c>
      <c r="B699" s="12"/>
      <c r="C699" s="12">
        <v>2033</v>
      </c>
      <c r="D699" s="13">
        <v>73.56</v>
      </c>
      <c r="E699" s="13">
        <v>100</v>
      </c>
      <c r="F699" s="14">
        <v>1000000</v>
      </c>
      <c r="G699" s="12" t="s">
        <v>91</v>
      </c>
      <c r="H699" s="13">
        <v>120</v>
      </c>
      <c r="I699" s="13">
        <v>1.9</v>
      </c>
      <c r="J699" s="14">
        <f t="shared" si="82"/>
        <v>4772</v>
      </c>
      <c r="K699" t="str">
        <f t="shared" si="83"/>
        <v>Gaseous Compressed Hydrogen via Central Steam Methane Reformation of Natural Gas (NMHYG001) - Heavy-Duty Fuel Cell Vehicle|2033</v>
      </c>
    </row>
    <row r="700" spans="1:11" x14ac:dyDescent="0.25">
      <c r="A700" t="s">
        <v>92</v>
      </c>
      <c r="B700" s="12"/>
      <c r="C700" s="12">
        <v>2034</v>
      </c>
      <c r="D700" s="13">
        <v>72.599999999999994</v>
      </c>
      <c r="E700" s="13">
        <v>100</v>
      </c>
      <c r="F700" s="14">
        <v>1000000</v>
      </c>
      <c r="G700" s="12" t="s">
        <v>91</v>
      </c>
      <c r="H700" s="13">
        <v>120</v>
      </c>
      <c r="I700" s="13">
        <v>1.9</v>
      </c>
      <c r="J700" s="14">
        <f t="shared" si="82"/>
        <v>4553</v>
      </c>
      <c r="K700" t="str">
        <f t="shared" si="83"/>
        <v>Gaseous Compressed Hydrogen via Central Steam Methane Reformation of Natural Gas (NMHYG001) - Heavy-Duty Fuel Cell Vehicle|2034</v>
      </c>
    </row>
    <row r="701" spans="1:11" x14ac:dyDescent="0.25">
      <c r="A701" t="s">
        <v>92</v>
      </c>
      <c r="B701" s="12"/>
      <c r="C701" s="12">
        <v>2035</v>
      </c>
      <c r="D701" s="13">
        <v>71.650000000000006</v>
      </c>
      <c r="E701" s="13">
        <v>100</v>
      </c>
      <c r="F701" s="14">
        <v>1000000</v>
      </c>
      <c r="G701" s="12" t="s">
        <v>91</v>
      </c>
      <c r="H701" s="13">
        <v>120</v>
      </c>
      <c r="I701" s="13">
        <v>1.9</v>
      </c>
      <c r="J701" s="14">
        <f t="shared" si="82"/>
        <v>4336</v>
      </c>
      <c r="K701" t="str">
        <f t="shared" si="83"/>
        <v>Gaseous Compressed Hydrogen via Central Steam Methane Reformation of Natural Gas (NMHYG001) - Heavy-Duty Fuel Cell Vehicle|2035</v>
      </c>
    </row>
    <row r="702" spans="1:11" x14ac:dyDescent="0.25">
      <c r="A702" t="s">
        <v>92</v>
      </c>
      <c r="B702" s="12"/>
      <c r="C702" s="12">
        <v>2036</v>
      </c>
      <c r="D702" s="13">
        <v>70.69</v>
      </c>
      <c r="E702" s="13">
        <v>100</v>
      </c>
      <c r="F702" s="14">
        <v>1000000</v>
      </c>
      <c r="G702" s="12" t="s">
        <v>91</v>
      </c>
      <c r="H702" s="13">
        <v>120</v>
      </c>
      <c r="I702" s="13">
        <v>1.9</v>
      </c>
      <c r="J702" s="14">
        <f t="shared" si="82"/>
        <v>4117</v>
      </c>
      <c r="K702" t="str">
        <f t="shared" si="83"/>
        <v>Gaseous Compressed Hydrogen via Central Steam Methane Reformation of Natural Gas (NMHYG001) - Heavy-Duty Fuel Cell Vehicle|2036</v>
      </c>
    </row>
    <row r="703" spans="1:11" x14ac:dyDescent="0.25">
      <c r="A703" t="s">
        <v>92</v>
      </c>
      <c r="B703" s="12"/>
      <c r="C703" s="12">
        <v>2037</v>
      </c>
      <c r="D703" s="13">
        <v>69.739999999999995</v>
      </c>
      <c r="E703" s="13">
        <v>100</v>
      </c>
      <c r="F703" s="14">
        <v>1000000</v>
      </c>
      <c r="G703" s="12" t="s">
        <v>91</v>
      </c>
      <c r="H703" s="13">
        <v>120</v>
      </c>
      <c r="I703" s="13">
        <v>1.9</v>
      </c>
      <c r="J703" s="14">
        <f t="shared" si="82"/>
        <v>3901</v>
      </c>
      <c r="K703" t="str">
        <f t="shared" si="83"/>
        <v>Gaseous Compressed Hydrogen via Central Steam Methane Reformation of Natural Gas (NMHYG001) - Heavy-Duty Fuel Cell Vehicle|2037</v>
      </c>
    </row>
    <row r="704" spans="1:11" x14ac:dyDescent="0.25">
      <c r="A704" t="s">
        <v>92</v>
      </c>
      <c r="B704" s="12"/>
      <c r="C704" s="12">
        <v>2038</v>
      </c>
      <c r="D704" s="13">
        <v>68.78</v>
      </c>
      <c r="E704" s="13">
        <v>100</v>
      </c>
      <c r="F704" s="14">
        <v>1000000</v>
      </c>
      <c r="G704" s="12" t="s">
        <v>91</v>
      </c>
      <c r="H704" s="13">
        <v>120</v>
      </c>
      <c r="I704" s="13">
        <v>1.9</v>
      </c>
      <c r="J704" s="14">
        <f t="shared" si="82"/>
        <v>3682</v>
      </c>
      <c r="K704" t="str">
        <f t="shared" si="83"/>
        <v>Gaseous Compressed Hydrogen via Central Steam Methane Reformation of Natural Gas (NMHYG001) - Heavy-Duty Fuel Cell Vehicle|2038</v>
      </c>
    </row>
    <row r="705" spans="1:11" x14ac:dyDescent="0.25">
      <c r="A705" t="s">
        <v>92</v>
      </c>
      <c r="B705" s="12"/>
      <c r="C705" s="12">
        <v>2039</v>
      </c>
      <c r="D705" s="13">
        <v>67.83</v>
      </c>
      <c r="E705" s="13">
        <v>100</v>
      </c>
      <c r="F705" s="14">
        <v>1000000</v>
      </c>
      <c r="G705" s="12" t="s">
        <v>91</v>
      </c>
      <c r="H705" s="13">
        <v>120</v>
      </c>
      <c r="I705" s="13">
        <v>1.9</v>
      </c>
      <c r="J705" s="14">
        <f t="shared" si="82"/>
        <v>3465</v>
      </c>
      <c r="K705" t="str">
        <f t="shared" si="83"/>
        <v>Gaseous Compressed Hydrogen via Central Steam Methane Reformation of Natural Gas (NMHYG001) - Heavy-Duty Fuel Cell Vehicle|2039</v>
      </c>
    </row>
    <row r="706" spans="1:11" ht="25.5" x14ac:dyDescent="0.25">
      <c r="A706" t="s">
        <v>92</v>
      </c>
      <c r="B706" s="12"/>
      <c r="C706" s="12" t="s">
        <v>28</v>
      </c>
      <c r="D706" s="13">
        <v>66.87</v>
      </c>
      <c r="E706" s="13">
        <v>100</v>
      </c>
      <c r="F706" s="14">
        <v>1000000</v>
      </c>
      <c r="G706" s="12" t="s">
        <v>91</v>
      </c>
      <c r="H706" s="13">
        <v>120</v>
      </c>
      <c r="I706" s="13">
        <v>1.9</v>
      </c>
      <c r="J706" s="14">
        <f t="shared" si="82"/>
        <v>3246</v>
      </c>
      <c r="K706" t="str">
        <f t="shared" si="83"/>
        <v>Gaseous Compressed Hydrogen via Central Steam Methane Reformation of Natural Gas (NMHYG001) - Heavy-Duty Fuel Cell Vehicle|2040 and subsequent years</v>
      </c>
    </row>
    <row r="707" spans="1:11" x14ac:dyDescent="0.25">
      <c r="D707" s="7"/>
      <c r="E707" s="7"/>
      <c r="F707" s="8"/>
      <c r="H707" s="7"/>
      <c r="I707" s="7"/>
      <c r="J707" s="8"/>
    </row>
    <row r="708" spans="1:11" ht="25.5" x14ac:dyDescent="0.25">
      <c r="A708" t="s">
        <v>93</v>
      </c>
      <c r="B708" s="30" t="s">
        <v>93</v>
      </c>
      <c r="C708" s="30">
        <v>2026</v>
      </c>
      <c r="D708" s="31">
        <v>93.81</v>
      </c>
      <c r="E708" s="31">
        <v>100</v>
      </c>
      <c r="F708" s="32">
        <v>1000000</v>
      </c>
      <c r="G708" s="30" t="s">
        <v>91</v>
      </c>
      <c r="H708" s="31">
        <v>120</v>
      </c>
      <c r="I708" s="31">
        <v>2.1</v>
      </c>
      <c r="J708" s="32">
        <f t="shared" ref="J708:J722" si="84">ROUND(((D708-(E708/I708))*F708*H708*I708)/1000000,0)</f>
        <v>11640</v>
      </c>
      <c r="K708" t="str">
        <f t="shared" ref="K708:K722" si="85">A708&amp;"|"&amp;C708</f>
        <v>Gaseous Compressed Hydrogen via Central Steam Methane Reformation of Natural Gas (NMHYG001) - Fuel Cell Forklift|2026</v>
      </c>
    </row>
    <row r="709" spans="1:11" x14ac:dyDescent="0.25">
      <c r="A709" t="s">
        <v>93</v>
      </c>
      <c r="B709" s="12"/>
      <c r="C709" s="12">
        <v>2027</v>
      </c>
      <c r="D709" s="13">
        <v>92.38</v>
      </c>
      <c r="E709" s="13">
        <v>100</v>
      </c>
      <c r="F709" s="14">
        <v>1000000</v>
      </c>
      <c r="G709" s="12" t="s">
        <v>91</v>
      </c>
      <c r="H709" s="13">
        <v>120</v>
      </c>
      <c r="I709" s="13">
        <v>2.1</v>
      </c>
      <c r="J709" s="14">
        <f t="shared" si="84"/>
        <v>11280</v>
      </c>
      <c r="K709" t="str">
        <f t="shared" si="85"/>
        <v>Gaseous Compressed Hydrogen via Central Steam Methane Reformation of Natural Gas (NMHYG001) - Fuel Cell Forklift|2027</v>
      </c>
    </row>
    <row r="710" spans="1:11" x14ac:dyDescent="0.25">
      <c r="A710" t="s">
        <v>93</v>
      </c>
      <c r="B710" s="12"/>
      <c r="C710" s="12">
        <v>2028</v>
      </c>
      <c r="D710" s="13">
        <v>89.8</v>
      </c>
      <c r="E710" s="13">
        <v>100</v>
      </c>
      <c r="F710" s="14">
        <v>1000000</v>
      </c>
      <c r="G710" s="12" t="s">
        <v>91</v>
      </c>
      <c r="H710" s="13">
        <v>120</v>
      </c>
      <c r="I710" s="13">
        <v>2.1</v>
      </c>
      <c r="J710" s="14">
        <f t="shared" si="84"/>
        <v>10630</v>
      </c>
      <c r="K710" t="str">
        <f t="shared" si="85"/>
        <v>Gaseous Compressed Hydrogen via Central Steam Methane Reformation of Natural Gas (NMHYG001) - Fuel Cell Forklift|2028</v>
      </c>
    </row>
    <row r="711" spans="1:11" x14ac:dyDescent="0.25">
      <c r="A711" t="s">
        <v>93</v>
      </c>
      <c r="B711" s="12"/>
      <c r="C711" s="12">
        <v>2029</v>
      </c>
      <c r="D711" s="13">
        <v>85.02</v>
      </c>
      <c r="E711" s="13">
        <v>100</v>
      </c>
      <c r="F711" s="14">
        <v>1000000</v>
      </c>
      <c r="G711" s="12" t="s">
        <v>91</v>
      </c>
      <c r="H711" s="13">
        <v>120</v>
      </c>
      <c r="I711" s="13">
        <v>2.1</v>
      </c>
      <c r="J711" s="14">
        <f t="shared" si="84"/>
        <v>9425</v>
      </c>
      <c r="K711" t="str">
        <f t="shared" si="85"/>
        <v>Gaseous Compressed Hydrogen via Central Steam Methane Reformation of Natural Gas (NMHYG001) - Fuel Cell Forklift|2029</v>
      </c>
    </row>
    <row r="712" spans="1:11" x14ac:dyDescent="0.25">
      <c r="A712" t="s">
        <v>93</v>
      </c>
      <c r="B712" s="12"/>
      <c r="C712" s="12">
        <v>2030</v>
      </c>
      <c r="D712" s="13">
        <v>76.42</v>
      </c>
      <c r="E712" s="13">
        <v>100</v>
      </c>
      <c r="F712" s="14">
        <v>1000000</v>
      </c>
      <c r="G712" s="12" t="s">
        <v>91</v>
      </c>
      <c r="H712" s="13">
        <v>120</v>
      </c>
      <c r="I712" s="13">
        <v>2.1</v>
      </c>
      <c r="J712" s="14">
        <f t="shared" si="84"/>
        <v>7258</v>
      </c>
      <c r="K712" t="str">
        <f t="shared" si="85"/>
        <v>Gaseous Compressed Hydrogen via Central Steam Methane Reformation of Natural Gas (NMHYG001) - Fuel Cell Forklift|2030</v>
      </c>
    </row>
    <row r="713" spans="1:11" x14ac:dyDescent="0.25">
      <c r="A713" t="s">
        <v>93</v>
      </c>
      <c r="B713" s="12"/>
      <c r="C713" s="12">
        <v>2031</v>
      </c>
      <c r="D713" s="13">
        <v>75.47</v>
      </c>
      <c r="E713" s="13">
        <v>100</v>
      </c>
      <c r="F713" s="14">
        <v>1000000</v>
      </c>
      <c r="G713" s="12" t="s">
        <v>91</v>
      </c>
      <c r="H713" s="13">
        <v>120</v>
      </c>
      <c r="I713" s="13">
        <v>2.1</v>
      </c>
      <c r="J713" s="14">
        <f t="shared" si="84"/>
        <v>7018</v>
      </c>
      <c r="K713" t="str">
        <f t="shared" si="85"/>
        <v>Gaseous Compressed Hydrogen via Central Steam Methane Reformation of Natural Gas (NMHYG001) - Fuel Cell Forklift|2031</v>
      </c>
    </row>
    <row r="714" spans="1:11" x14ac:dyDescent="0.25">
      <c r="A714" t="s">
        <v>93</v>
      </c>
      <c r="B714" s="12"/>
      <c r="C714" s="12">
        <v>2032</v>
      </c>
      <c r="D714" s="13">
        <v>74.510000000000005</v>
      </c>
      <c r="E714" s="13">
        <v>100</v>
      </c>
      <c r="F714" s="14">
        <v>1000000</v>
      </c>
      <c r="G714" s="12" t="s">
        <v>91</v>
      </c>
      <c r="H714" s="13">
        <v>120</v>
      </c>
      <c r="I714" s="13">
        <v>2.1</v>
      </c>
      <c r="J714" s="14">
        <f t="shared" si="84"/>
        <v>6777</v>
      </c>
      <c r="K714" t="str">
        <f t="shared" si="85"/>
        <v>Gaseous Compressed Hydrogen via Central Steam Methane Reformation of Natural Gas (NMHYG001) - Fuel Cell Forklift|2032</v>
      </c>
    </row>
    <row r="715" spans="1:11" x14ac:dyDescent="0.25">
      <c r="A715" t="s">
        <v>93</v>
      </c>
      <c r="B715" s="12"/>
      <c r="C715" s="12">
        <v>2033</v>
      </c>
      <c r="D715" s="13">
        <v>73.56</v>
      </c>
      <c r="E715" s="13">
        <v>100</v>
      </c>
      <c r="F715" s="14">
        <v>1000000</v>
      </c>
      <c r="G715" s="12" t="s">
        <v>91</v>
      </c>
      <c r="H715" s="13">
        <v>120</v>
      </c>
      <c r="I715" s="13">
        <v>2.1</v>
      </c>
      <c r="J715" s="14">
        <f t="shared" si="84"/>
        <v>6537</v>
      </c>
      <c r="K715" t="str">
        <f t="shared" si="85"/>
        <v>Gaseous Compressed Hydrogen via Central Steam Methane Reformation of Natural Gas (NMHYG001) - Fuel Cell Forklift|2033</v>
      </c>
    </row>
    <row r="716" spans="1:11" x14ac:dyDescent="0.25">
      <c r="A716" t="s">
        <v>93</v>
      </c>
      <c r="B716" s="12"/>
      <c r="C716" s="12">
        <v>2034</v>
      </c>
      <c r="D716" s="13">
        <v>72.599999999999994</v>
      </c>
      <c r="E716" s="13">
        <v>100</v>
      </c>
      <c r="F716" s="14">
        <v>1000000</v>
      </c>
      <c r="G716" s="12" t="s">
        <v>91</v>
      </c>
      <c r="H716" s="13">
        <v>120</v>
      </c>
      <c r="I716" s="13">
        <v>2.1</v>
      </c>
      <c r="J716" s="14">
        <f t="shared" si="84"/>
        <v>6295</v>
      </c>
      <c r="K716" t="str">
        <f t="shared" si="85"/>
        <v>Gaseous Compressed Hydrogen via Central Steam Methane Reformation of Natural Gas (NMHYG001) - Fuel Cell Forklift|2034</v>
      </c>
    </row>
    <row r="717" spans="1:11" x14ac:dyDescent="0.25">
      <c r="A717" t="s">
        <v>93</v>
      </c>
      <c r="B717" s="12"/>
      <c r="C717" s="12">
        <v>2035</v>
      </c>
      <c r="D717" s="13">
        <v>71.650000000000006</v>
      </c>
      <c r="E717" s="13">
        <v>100</v>
      </c>
      <c r="F717" s="14">
        <v>1000000</v>
      </c>
      <c r="G717" s="12" t="s">
        <v>91</v>
      </c>
      <c r="H717" s="13">
        <v>120</v>
      </c>
      <c r="I717" s="13">
        <v>2.1</v>
      </c>
      <c r="J717" s="14">
        <f t="shared" si="84"/>
        <v>6056</v>
      </c>
      <c r="K717" t="str">
        <f t="shared" si="85"/>
        <v>Gaseous Compressed Hydrogen via Central Steam Methane Reformation of Natural Gas (NMHYG001) - Fuel Cell Forklift|2035</v>
      </c>
    </row>
    <row r="718" spans="1:11" x14ac:dyDescent="0.25">
      <c r="A718" t="s">
        <v>93</v>
      </c>
      <c r="B718" s="12"/>
      <c r="C718" s="12">
        <v>2036</v>
      </c>
      <c r="D718" s="13">
        <v>70.69</v>
      </c>
      <c r="E718" s="13">
        <v>100</v>
      </c>
      <c r="F718" s="14">
        <v>1000000</v>
      </c>
      <c r="G718" s="12" t="s">
        <v>91</v>
      </c>
      <c r="H718" s="13">
        <v>120</v>
      </c>
      <c r="I718" s="13">
        <v>2.1</v>
      </c>
      <c r="J718" s="14">
        <f t="shared" si="84"/>
        <v>5814</v>
      </c>
      <c r="K718" t="str">
        <f t="shared" si="85"/>
        <v>Gaseous Compressed Hydrogen via Central Steam Methane Reformation of Natural Gas (NMHYG001) - Fuel Cell Forklift|2036</v>
      </c>
    </row>
    <row r="719" spans="1:11" x14ac:dyDescent="0.25">
      <c r="A719" t="s">
        <v>93</v>
      </c>
      <c r="B719" s="12"/>
      <c r="C719" s="12">
        <v>2037</v>
      </c>
      <c r="D719" s="13">
        <v>69.739999999999995</v>
      </c>
      <c r="E719" s="13">
        <v>100</v>
      </c>
      <c r="F719" s="14">
        <v>1000000</v>
      </c>
      <c r="G719" s="12" t="s">
        <v>91</v>
      </c>
      <c r="H719" s="13">
        <v>120</v>
      </c>
      <c r="I719" s="13">
        <v>2.1</v>
      </c>
      <c r="J719" s="14">
        <f t="shared" si="84"/>
        <v>5574</v>
      </c>
      <c r="K719" t="str">
        <f t="shared" si="85"/>
        <v>Gaseous Compressed Hydrogen via Central Steam Methane Reformation of Natural Gas (NMHYG001) - Fuel Cell Forklift|2037</v>
      </c>
    </row>
    <row r="720" spans="1:11" x14ac:dyDescent="0.25">
      <c r="A720" t="s">
        <v>93</v>
      </c>
      <c r="B720" s="12"/>
      <c r="C720" s="12">
        <v>2038</v>
      </c>
      <c r="D720" s="13">
        <v>68.78</v>
      </c>
      <c r="E720" s="13">
        <v>100</v>
      </c>
      <c r="F720" s="14">
        <v>1000000</v>
      </c>
      <c r="G720" s="12" t="s">
        <v>91</v>
      </c>
      <c r="H720" s="13">
        <v>120</v>
      </c>
      <c r="I720" s="13">
        <v>2.1</v>
      </c>
      <c r="J720" s="14">
        <f t="shared" si="84"/>
        <v>5333</v>
      </c>
      <c r="K720" t="str">
        <f t="shared" si="85"/>
        <v>Gaseous Compressed Hydrogen via Central Steam Methane Reformation of Natural Gas (NMHYG001) - Fuel Cell Forklift|2038</v>
      </c>
    </row>
    <row r="721" spans="1:11" x14ac:dyDescent="0.25">
      <c r="A721" t="s">
        <v>93</v>
      </c>
      <c r="B721" s="12"/>
      <c r="C721" s="12">
        <v>2039</v>
      </c>
      <c r="D721" s="13">
        <v>67.83</v>
      </c>
      <c r="E721" s="13">
        <v>100</v>
      </c>
      <c r="F721" s="14">
        <v>1000000</v>
      </c>
      <c r="G721" s="12" t="s">
        <v>91</v>
      </c>
      <c r="H721" s="13">
        <v>120</v>
      </c>
      <c r="I721" s="13">
        <v>2.1</v>
      </c>
      <c r="J721" s="14">
        <f t="shared" si="84"/>
        <v>5093</v>
      </c>
      <c r="K721" t="str">
        <f t="shared" si="85"/>
        <v>Gaseous Compressed Hydrogen via Central Steam Methane Reformation of Natural Gas (NMHYG001) - Fuel Cell Forklift|2039</v>
      </c>
    </row>
    <row r="722" spans="1:11" ht="25.5" x14ac:dyDescent="0.25">
      <c r="A722" t="s">
        <v>93</v>
      </c>
      <c r="B722" s="12"/>
      <c r="C722" s="12" t="s">
        <v>28</v>
      </c>
      <c r="D722" s="13">
        <v>66.87</v>
      </c>
      <c r="E722" s="13">
        <v>100</v>
      </c>
      <c r="F722" s="14">
        <v>1000000</v>
      </c>
      <c r="G722" s="12" t="s">
        <v>91</v>
      </c>
      <c r="H722" s="13">
        <v>120</v>
      </c>
      <c r="I722" s="13">
        <v>2.1</v>
      </c>
      <c r="J722" s="14">
        <f t="shared" si="84"/>
        <v>4851</v>
      </c>
      <c r="K722" t="str">
        <f t="shared" si="85"/>
        <v>Gaseous Compressed Hydrogen via Central Steam Methane Reformation of Natural Gas (NMHYG001) - Fuel Cell Forklift|2040 and subsequent years</v>
      </c>
    </row>
    <row r="723" spans="1:11" x14ac:dyDescent="0.25">
      <c r="D723" s="7"/>
      <c r="E723" s="7"/>
      <c r="F723" s="8"/>
      <c r="H723" s="7"/>
      <c r="I723" s="7"/>
      <c r="J723" s="8"/>
    </row>
    <row r="724" spans="1:11" ht="38.25" x14ac:dyDescent="0.25">
      <c r="A724" t="s">
        <v>94</v>
      </c>
      <c r="B724" s="30" t="s">
        <v>94</v>
      </c>
      <c r="C724" s="30">
        <v>2026</v>
      </c>
      <c r="D724" s="31">
        <v>93.89</v>
      </c>
      <c r="E724" s="31">
        <v>95</v>
      </c>
      <c r="F724" s="32">
        <v>1000000</v>
      </c>
      <c r="G724" s="30" t="s">
        <v>91</v>
      </c>
      <c r="H724" s="31">
        <v>120</v>
      </c>
      <c r="I724" s="31">
        <v>2.5</v>
      </c>
      <c r="J724" s="32">
        <f t="shared" ref="J724:J738" si="86">ROUND(((D724-(E724/I724))*F724*H724*I724)/1000000,0)</f>
        <v>16767</v>
      </c>
      <c r="K724" t="str">
        <f t="shared" ref="K724:K738" si="87">A724&amp;"|"&amp;C724</f>
        <v>Gaseous Compressed Hydrogen via Biomethane SMR from Livestock Manure without Avoided Methane (NMHYG002) - Light-Duty Fuel Cell Vehicle|2026</v>
      </c>
    </row>
    <row r="725" spans="1:11" x14ac:dyDescent="0.25">
      <c r="A725" t="s">
        <v>94</v>
      </c>
      <c r="B725" s="12"/>
      <c r="C725" s="12">
        <v>2027</v>
      </c>
      <c r="D725" s="13">
        <v>92.45</v>
      </c>
      <c r="E725" s="13">
        <v>95</v>
      </c>
      <c r="F725" s="14">
        <v>1000000</v>
      </c>
      <c r="G725" s="12" t="s">
        <v>91</v>
      </c>
      <c r="H725" s="13">
        <v>120</v>
      </c>
      <c r="I725" s="13">
        <v>2.5</v>
      </c>
      <c r="J725" s="14">
        <f t="shared" si="86"/>
        <v>16335</v>
      </c>
      <c r="K725" t="str">
        <f t="shared" si="87"/>
        <v>Gaseous Compressed Hydrogen via Biomethane SMR from Livestock Manure without Avoided Methane (NMHYG002) - Light-Duty Fuel Cell Vehicle|2027</v>
      </c>
    </row>
    <row r="726" spans="1:11" x14ac:dyDescent="0.25">
      <c r="A726" t="s">
        <v>94</v>
      </c>
      <c r="B726" s="12"/>
      <c r="C726" s="12">
        <v>2028</v>
      </c>
      <c r="D726" s="13">
        <v>89.87</v>
      </c>
      <c r="E726" s="13">
        <v>95</v>
      </c>
      <c r="F726" s="14">
        <v>1000000</v>
      </c>
      <c r="G726" s="12" t="s">
        <v>91</v>
      </c>
      <c r="H726" s="13">
        <v>120</v>
      </c>
      <c r="I726" s="13">
        <v>2.5</v>
      </c>
      <c r="J726" s="14">
        <f t="shared" si="86"/>
        <v>15561</v>
      </c>
      <c r="K726" t="str">
        <f t="shared" si="87"/>
        <v>Gaseous Compressed Hydrogen via Biomethane SMR from Livestock Manure without Avoided Methane (NMHYG002) - Light-Duty Fuel Cell Vehicle|2028</v>
      </c>
    </row>
    <row r="727" spans="1:11" x14ac:dyDescent="0.25">
      <c r="A727" t="s">
        <v>94</v>
      </c>
      <c r="B727" s="12"/>
      <c r="C727" s="12">
        <v>2029</v>
      </c>
      <c r="D727" s="13">
        <v>85.09</v>
      </c>
      <c r="E727" s="13">
        <v>95</v>
      </c>
      <c r="F727" s="14">
        <v>1000000</v>
      </c>
      <c r="G727" s="12" t="s">
        <v>91</v>
      </c>
      <c r="H727" s="13">
        <v>120</v>
      </c>
      <c r="I727" s="13">
        <v>2.5</v>
      </c>
      <c r="J727" s="14">
        <f t="shared" si="86"/>
        <v>14127</v>
      </c>
      <c r="K727" t="str">
        <f t="shared" si="87"/>
        <v>Gaseous Compressed Hydrogen via Biomethane SMR from Livestock Manure without Avoided Methane (NMHYG002) - Light-Duty Fuel Cell Vehicle|2029</v>
      </c>
    </row>
    <row r="728" spans="1:11" x14ac:dyDescent="0.25">
      <c r="A728" t="s">
        <v>94</v>
      </c>
      <c r="B728" s="12"/>
      <c r="C728" s="12">
        <v>2030</v>
      </c>
      <c r="D728" s="13">
        <v>76.489999999999995</v>
      </c>
      <c r="E728" s="13">
        <v>95</v>
      </c>
      <c r="F728" s="14">
        <v>1000000</v>
      </c>
      <c r="G728" s="12" t="s">
        <v>91</v>
      </c>
      <c r="H728" s="13">
        <v>120</v>
      </c>
      <c r="I728" s="13">
        <v>2.5</v>
      </c>
      <c r="J728" s="14">
        <f t="shared" si="86"/>
        <v>11547</v>
      </c>
      <c r="K728" t="str">
        <f t="shared" si="87"/>
        <v>Gaseous Compressed Hydrogen via Biomethane SMR from Livestock Manure without Avoided Methane (NMHYG002) - Light-Duty Fuel Cell Vehicle|2030</v>
      </c>
    </row>
    <row r="729" spans="1:11" x14ac:dyDescent="0.25">
      <c r="A729" t="s">
        <v>94</v>
      </c>
      <c r="B729" s="12"/>
      <c r="C729" s="12">
        <v>2031</v>
      </c>
      <c r="D729" s="13">
        <v>75.53</v>
      </c>
      <c r="E729" s="13">
        <v>95</v>
      </c>
      <c r="F729" s="14">
        <v>1000000</v>
      </c>
      <c r="G729" s="12" t="s">
        <v>91</v>
      </c>
      <c r="H729" s="13">
        <v>120</v>
      </c>
      <c r="I729" s="13">
        <v>2.5</v>
      </c>
      <c r="J729" s="14">
        <f t="shared" si="86"/>
        <v>11259</v>
      </c>
      <c r="K729" t="str">
        <f t="shared" si="87"/>
        <v>Gaseous Compressed Hydrogen via Biomethane SMR from Livestock Manure without Avoided Methane (NMHYG002) - Light-Duty Fuel Cell Vehicle|2031</v>
      </c>
    </row>
    <row r="730" spans="1:11" x14ac:dyDescent="0.25">
      <c r="A730" t="s">
        <v>94</v>
      </c>
      <c r="B730" s="12"/>
      <c r="C730" s="12">
        <v>2032</v>
      </c>
      <c r="D730" s="13">
        <v>74.58</v>
      </c>
      <c r="E730" s="13">
        <v>95</v>
      </c>
      <c r="F730" s="14">
        <v>1000000</v>
      </c>
      <c r="G730" s="12" t="s">
        <v>91</v>
      </c>
      <c r="H730" s="13">
        <v>120</v>
      </c>
      <c r="I730" s="13">
        <v>2.5</v>
      </c>
      <c r="J730" s="14">
        <f t="shared" si="86"/>
        <v>10974</v>
      </c>
      <c r="K730" t="str">
        <f t="shared" si="87"/>
        <v>Gaseous Compressed Hydrogen via Biomethane SMR from Livestock Manure without Avoided Methane (NMHYG002) - Light-Duty Fuel Cell Vehicle|2032</v>
      </c>
    </row>
    <row r="731" spans="1:11" x14ac:dyDescent="0.25">
      <c r="A731" t="s">
        <v>94</v>
      </c>
      <c r="B731" s="12"/>
      <c r="C731" s="12">
        <v>2033</v>
      </c>
      <c r="D731" s="13">
        <v>73.62</v>
      </c>
      <c r="E731" s="13">
        <v>95</v>
      </c>
      <c r="F731" s="14">
        <v>1000000</v>
      </c>
      <c r="G731" s="12" t="s">
        <v>91</v>
      </c>
      <c r="H731" s="13">
        <v>120</v>
      </c>
      <c r="I731" s="13">
        <v>2.5</v>
      </c>
      <c r="J731" s="14">
        <f t="shared" si="86"/>
        <v>10686</v>
      </c>
      <c r="K731" t="str">
        <f t="shared" si="87"/>
        <v>Gaseous Compressed Hydrogen via Biomethane SMR from Livestock Manure without Avoided Methane (NMHYG002) - Light-Duty Fuel Cell Vehicle|2033</v>
      </c>
    </row>
    <row r="732" spans="1:11" x14ac:dyDescent="0.25">
      <c r="A732" t="s">
        <v>94</v>
      </c>
      <c r="B732" s="12"/>
      <c r="C732" s="12">
        <v>2034</v>
      </c>
      <c r="D732" s="13">
        <v>72.66</v>
      </c>
      <c r="E732" s="13">
        <v>95</v>
      </c>
      <c r="F732" s="14">
        <v>1000000</v>
      </c>
      <c r="G732" s="12" t="s">
        <v>91</v>
      </c>
      <c r="H732" s="13">
        <v>120</v>
      </c>
      <c r="I732" s="13">
        <v>2.5</v>
      </c>
      <c r="J732" s="14">
        <f t="shared" si="86"/>
        <v>10398</v>
      </c>
      <c r="K732" t="str">
        <f t="shared" si="87"/>
        <v>Gaseous Compressed Hydrogen via Biomethane SMR from Livestock Manure without Avoided Methane (NMHYG002) - Light-Duty Fuel Cell Vehicle|2034</v>
      </c>
    </row>
    <row r="733" spans="1:11" x14ac:dyDescent="0.25">
      <c r="A733" t="s">
        <v>94</v>
      </c>
      <c r="B733" s="12"/>
      <c r="C733" s="12">
        <v>2035</v>
      </c>
      <c r="D733" s="13">
        <v>71.709999999999994</v>
      </c>
      <c r="E733" s="13">
        <v>95</v>
      </c>
      <c r="F733" s="14">
        <v>1000000</v>
      </c>
      <c r="G733" s="12" t="s">
        <v>91</v>
      </c>
      <c r="H733" s="13">
        <v>120</v>
      </c>
      <c r="I733" s="13">
        <v>2.5</v>
      </c>
      <c r="J733" s="14">
        <f t="shared" si="86"/>
        <v>10113</v>
      </c>
      <c r="K733" t="str">
        <f t="shared" si="87"/>
        <v>Gaseous Compressed Hydrogen via Biomethane SMR from Livestock Manure without Avoided Methane (NMHYG002) - Light-Duty Fuel Cell Vehicle|2035</v>
      </c>
    </row>
    <row r="734" spans="1:11" x14ac:dyDescent="0.25">
      <c r="A734" t="s">
        <v>94</v>
      </c>
      <c r="B734" s="12"/>
      <c r="C734" s="12">
        <v>2036</v>
      </c>
      <c r="D734" s="13">
        <v>70.75</v>
      </c>
      <c r="E734" s="13">
        <v>95</v>
      </c>
      <c r="F734" s="14">
        <v>1000000</v>
      </c>
      <c r="G734" s="12" t="s">
        <v>91</v>
      </c>
      <c r="H734" s="13">
        <v>120</v>
      </c>
      <c r="I734" s="13">
        <v>2.5</v>
      </c>
      <c r="J734" s="14">
        <f t="shared" si="86"/>
        <v>9825</v>
      </c>
      <c r="K734" t="str">
        <f t="shared" si="87"/>
        <v>Gaseous Compressed Hydrogen via Biomethane SMR from Livestock Manure without Avoided Methane (NMHYG002) - Light-Duty Fuel Cell Vehicle|2036</v>
      </c>
    </row>
    <row r="735" spans="1:11" x14ac:dyDescent="0.25">
      <c r="A735" t="s">
        <v>94</v>
      </c>
      <c r="B735" s="12"/>
      <c r="C735" s="12">
        <v>2037</v>
      </c>
      <c r="D735" s="13">
        <v>69.8</v>
      </c>
      <c r="E735" s="13">
        <v>95</v>
      </c>
      <c r="F735" s="14">
        <v>1000000</v>
      </c>
      <c r="G735" s="12" t="s">
        <v>91</v>
      </c>
      <c r="H735" s="13">
        <v>120</v>
      </c>
      <c r="I735" s="13">
        <v>2.5</v>
      </c>
      <c r="J735" s="14">
        <f t="shared" si="86"/>
        <v>9540</v>
      </c>
      <c r="K735" t="str">
        <f t="shared" si="87"/>
        <v>Gaseous Compressed Hydrogen via Biomethane SMR from Livestock Manure without Avoided Methane (NMHYG002) - Light-Duty Fuel Cell Vehicle|2037</v>
      </c>
    </row>
    <row r="736" spans="1:11" x14ac:dyDescent="0.25">
      <c r="A736" t="s">
        <v>94</v>
      </c>
      <c r="B736" s="12"/>
      <c r="C736" s="12">
        <v>2038</v>
      </c>
      <c r="D736" s="13">
        <v>68.84</v>
      </c>
      <c r="E736" s="13">
        <v>95</v>
      </c>
      <c r="F736" s="14">
        <v>1000000</v>
      </c>
      <c r="G736" s="12" t="s">
        <v>91</v>
      </c>
      <c r="H736" s="13">
        <v>120</v>
      </c>
      <c r="I736" s="13">
        <v>2.5</v>
      </c>
      <c r="J736" s="14">
        <f t="shared" si="86"/>
        <v>9252</v>
      </c>
      <c r="K736" t="str">
        <f t="shared" si="87"/>
        <v>Gaseous Compressed Hydrogen via Biomethane SMR from Livestock Manure without Avoided Methane (NMHYG002) - Light-Duty Fuel Cell Vehicle|2038</v>
      </c>
    </row>
    <row r="737" spans="1:11" x14ac:dyDescent="0.25">
      <c r="A737" t="s">
        <v>94</v>
      </c>
      <c r="B737" s="12"/>
      <c r="C737" s="12">
        <v>2039</v>
      </c>
      <c r="D737" s="13">
        <v>67.88</v>
      </c>
      <c r="E737" s="13">
        <v>95</v>
      </c>
      <c r="F737" s="14">
        <v>1000000</v>
      </c>
      <c r="G737" s="12" t="s">
        <v>91</v>
      </c>
      <c r="H737" s="13">
        <v>120</v>
      </c>
      <c r="I737" s="13">
        <v>2.5</v>
      </c>
      <c r="J737" s="14">
        <f t="shared" si="86"/>
        <v>8964</v>
      </c>
      <c r="K737" t="str">
        <f t="shared" si="87"/>
        <v>Gaseous Compressed Hydrogen via Biomethane SMR from Livestock Manure without Avoided Methane (NMHYG002) - Light-Duty Fuel Cell Vehicle|2039</v>
      </c>
    </row>
    <row r="738" spans="1:11" ht="25.5" x14ac:dyDescent="0.25">
      <c r="A738" t="s">
        <v>94</v>
      </c>
      <c r="B738" s="12"/>
      <c r="C738" s="12" t="s">
        <v>28</v>
      </c>
      <c r="D738" s="13">
        <v>66.930000000000007</v>
      </c>
      <c r="E738" s="13">
        <v>95</v>
      </c>
      <c r="F738" s="14">
        <v>1000000</v>
      </c>
      <c r="G738" s="12" t="s">
        <v>91</v>
      </c>
      <c r="H738" s="13">
        <v>120</v>
      </c>
      <c r="I738" s="13">
        <v>2.5</v>
      </c>
      <c r="J738" s="14">
        <f t="shared" si="86"/>
        <v>8679</v>
      </c>
      <c r="K738" t="str">
        <f t="shared" si="87"/>
        <v>Gaseous Compressed Hydrogen via Biomethane SMR from Livestock Manure without Avoided Methane (NMHYG002) - Light-Duty Fuel Cell Vehicle|2040 and subsequent years</v>
      </c>
    </row>
    <row r="739" spans="1:11" x14ac:dyDescent="0.25">
      <c r="D739" s="7"/>
      <c r="E739" s="7"/>
      <c r="F739" s="8"/>
      <c r="H739" s="7"/>
      <c r="I739" s="7"/>
      <c r="J739" s="8"/>
    </row>
    <row r="740" spans="1:11" ht="38.25" x14ac:dyDescent="0.25">
      <c r="A740" t="s">
        <v>95</v>
      </c>
      <c r="B740" s="30" t="s">
        <v>95</v>
      </c>
      <c r="C740" s="30">
        <v>2026</v>
      </c>
      <c r="D740" s="31">
        <v>93.81</v>
      </c>
      <c r="E740" s="31">
        <v>95</v>
      </c>
      <c r="F740" s="32">
        <v>1000000</v>
      </c>
      <c r="G740" s="30" t="s">
        <v>91</v>
      </c>
      <c r="H740" s="31">
        <v>120</v>
      </c>
      <c r="I740" s="31">
        <v>1.9</v>
      </c>
      <c r="J740" s="32">
        <f t="shared" ref="J740:J754" si="88">ROUND(((D740-(E740/I740))*F740*H740*I740)/1000000,0)</f>
        <v>9989</v>
      </c>
      <c r="K740" t="str">
        <f t="shared" ref="K740:K754" si="89">A740&amp;"|"&amp;C740</f>
        <v>Gaseous Compressed Hydrogen via Biomethane SMR from Livestock Manure without Avoided Methane (NMHYG002) - Heavy-Duty Fuel Cell Vehicle|2026</v>
      </c>
    </row>
    <row r="741" spans="1:11" x14ac:dyDescent="0.25">
      <c r="A741" t="s">
        <v>95</v>
      </c>
      <c r="B741" s="12"/>
      <c r="C741" s="12">
        <v>2027</v>
      </c>
      <c r="D741" s="13">
        <v>92.38</v>
      </c>
      <c r="E741" s="13">
        <v>95</v>
      </c>
      <c r="F741" s="14">
        <v>1000000</v>
      </c>
      <c r="G741" s="12" t="s">
        <v>91</v>
      </c>
      <c r="H741" s="13">
        <v>120</v>
      </c>
      <c r="I741" s="13">
        <v>1.9</v>
      </c>
      <c r="J741" s="14">
        <f t="shared" si="88"/>
        <v>9663</v>
      </c>
      <c r="K741" t="str">
        <f t="shared" si="89"/>
        <v>Gaseous Compressed Hydrogen via Biomethane SMR from Livestock Manure without Avoided Methane (NMHYG002) - Heavy-Duty Fuel Cell Vehicle|2027</v>
      </c>
    </row>
    <row r="742" spans="1:11" x14ac:dyDescent="0.25">
      <c r="A742" t="s">
        <v>95</v>
      </c>
      <c r="B742" s="12"/>
      <c r="C742" s="12">
        <v>2028</v>
      </c>
      <c r="D742" s="13">
        <v>89.8</v>
      </c>
      <c r="E742" s="13">
        <v>95</v>
      </c>
      <c r="F742" s="14">
        <v>1000000</v>
      </c>
      <c r="G742" s="12" t="s">
        <v>91</v>
      </c>
      <c r="H742" s="13">
        <v>120</v>
      </c>
      <c r="I742" s="13">
        <v>1.9</v>
      </c>
      <c r="J742" s="14">
        <f t="shared" si="88"/>
        <v>9074</v>
      </c>
      <c r="K742" t="str">
        <f t="shared" si="89"/>
        <v>Gaseous Compressed Hydrogen via Biomethane SMR from Livestock Manure without Avoided Methane (NMHYG002) - Heavy-Duty Fuel Cell Vehicle|2028</v>
      </c>
    </row>
    <row r="743" spans="1:11" x14ac:dyDescent="0.25">
      <c r="A743" t="s">
        <v>95</v>
      </c>
      <c r="B743" s="12"/>
      <c r="C743" s="12">
        <v>2029</v>
      </c>
      <c r="D743" s="13">
        <v>85.02</v>
      </c>
      <c r="E743" s="13">
        <v>95</v>
      </c>
      <c r="F743" s="14">
        <v>1000000</v>
      </c>
      <c r="G743" s="12" t="s">
        <v>91</v>
      </c>
      <c r="H743" s="13">
        <v>120</v>
      </c>
      <c r="I743" s="13">
        <v>1.9</v>
      </c>
      <c r="J743" s="14">
        <f t="shared" si="88"/>
        <v>7985</v>
      </c>
      <c r="K743" t="str">
        <f t="shared" si="89"/>
        <v>Gaseous Compressed Hydrogen via Biomethane SMR from Livestock Manure without Avoided Methane (NMHYG002) - Heavy-Duty Fuel Cell Vehicle|2029</v>
      </c>
    </row>
    <row r="744" spans="1:11" x14ac:dyDescent="0.25">
      <c r="A744" t="s">
        <v>95</v>
      </c>
      <c r="B744" s="12"/>
      <c r="C744" s="12">
        <v>2030</v>
      </c>
      <c r="D744" s="13">
        <v>76.42</v>
      </c>
      <c r="E744" s="13">
        <v>95</v>
      </c>
      <c r="F744" s="14">
        <v>1000000</v>
      </c>
      <c r="G744" s="12" t="s">
        <v>91</v>
      </c>
      <c r="H744" s="13">
        <v>120</v>
      </c>
      <c r="I744" s="13">
        <v>1.9</v>
      </c>
      <c r="J744" s="14">
        <f t="shared" si="88"/>
        <v>6024</v>
      </c>
      <c r="K744" t="str">
        <f t="shared" si="89"/>
        <v>Gaseous Compressed Hydrogen via Biomethane SMR from Livestock Manure without Avoided Methane (NMHYG002) - Heavy-Duty Fuel Cell Vehicle|2030</v>
      </c>
    </row>
    <row r="745" spans="1:11" x14ac:dyDescent="0.25">
      <c r="A745" t="s">
        <v>95</v>
      </c>
      <c r="B745" s="12"/>
      <c r="C745" s="12">
        <v>2031</v>
      </c>
      <c r="D745" s="13">
        <v>75.47</v>
      </c>
      <c r="E745" s="13">
        <v>95</v>
      </c>
      <c r="F745" s="14">
        <v>1000000</v>
      </c>
      <c r="G745" s="12" t="s">
        <v>91</v>
      </c>
      <c r="H745" s="13">
        <v>120</v>
      </c>
      <c r="I745" s="13">
        <v>1.9</v>
      </c>
      <c r="J745" s="14">
        <f t="shared" si="88"/>
        <v>5807</v>
      </c>
      <c r="K745" t="str">
        <f t="shared" si="89"/>
        <v>Gaseous Compressed Hydrogen via Biomethane SMR from Livestock Manure without Avoided Methane (NMHYG002) - Heavy-Duty Fuel Cell Vehicle|2031</v>
      </c>
    </row>
    <row r="746" spans="1:11" x14ac:dyDescent="0.25">
      <c r="A746" t="s">
        <v>95</v>
      </c>
      <c r="B746" s="12"/>
      <c r="C746" s="12">
        <v>2032</v>
      </c>
      <c r="D746" s="13">
        <v>74.510000000000005</v>
      </c>
      <c r="E746" s="13">
        <v>95</v>
      </c>
      <c r="F746" s="14">
        <v>1000000</v>
      </c>
      <c r="G746" s="12" t="s">
        <v>91</v>
      </c>
      <c r="H746" s="13">
        <v>120</v>
      </c>
      <c r="I746" s="13">
        <v>1.9</v>
      </c>
      <c r="J746" s="14">
        <f t="shared" si="88"/>
        <v>5588</v>
      </c>
      <c r="K746" t="str">
        <f t="shared" si="89"/>
        <v>Gaseous Compressed Hydrogen via Biomethane SMR from Livestock Manure without Avoided Methane (NMHYG002) - Heavy-Duty Fuel Cell Vehicle|2032</v>
      </c>
    </row>
    <row r="747" spans="1:11" x14ac:dyDescent="0.25">
      <c r="A747" t="s">
        <v>95</v>
      </c>
      <c r="B747" s="12"/>
      <c r="C747" s="12">
        <v>2033</v>
      </c>
      <c r="D747" s="13">
        <v>73.56</v>
      </c>
      <c r="E747" s="13">
        <v>95</v>
      </c>
      <c r="F747" s="14">
        <v>1000000</v>
      </c>
      <c r="G747" s="12" t="s">
        <v>91</v>
      </c>
      <c r="H747" s="13">
        <v>120</v>
      </c>
      <c r="I747" s="13">
        <v>1.9</v>
      </c>
      <c r="J747" s="14">
        <f t="shared" si="88"/>
        <v>5372</v>
      </c>
      <c r="K747" t="str">
        <f t="shared" si="89"/>
        <v>Gaseous Compressed Hydrogen via Biomethane SMR from Livestock Manure without Avoided Methane (NMHYG002) - Heavy-Duty Fuel Cell Vehicle|2033</v>
      </c>
    </row>
    <row r="748" spans="1:11" x14ac:dyDescent="0.25">
      <c r="A748" t="s">
        <v>95</v>
      </c>
      <c r="B748" s="12"/>
      <c r="C748" s="12">
        <v>2034</v>
      </c>
      <c r="D748" s="13">
        <v>72.599999999999994</v>
      </c>
      <c r="E748" s="13">
        <v>95</v>
      </c>
      <c r="F748" s="14">
        <v>1000000</v>
      </c>
      <c r="G748" s="12" t="s">
        <v>91</v>
      </c>
      <c r="H748" s="13">
        <v>120</v>
      </c>
      <c r="I748" s="13">
        <v>1.9</v>
      </c>
      <c r="J748" s="14">
        <f t="shared" si="88"/>
        <v>5153</v>
      </c>
      <c r="K748" t="str">
        <f t="shared" si="89"/>
        <v>Gaseous Compressed Hydrogen via Biomethane SMR from Livestock Manure without Avoided Methane (NMHYG002) - Heavy-Duty Fuel Cell Vehicle|2034</v>
      </c>
    </row>
    <row r="749" spans="1:11" x14ac:dyDescent="0.25">
      <c r="A749" t="s">
        <v>95</v>
      </c>
      <c r="B749" s="12"/>
      <c r="C749" s="12">
        <v>2035</v>
      </c>
      <c r="D749" s="13">
        <v>71.650000000000006</v>
      </c>
      <c r="E749" s="13">
        <v>95</v>
      </c>
      <c r="F749" s="14">
        <v>1000000</v>
      </c>
      <c r="G749" s="12" t="s">
        <v>91</v>
      </c>
      <c r="H749" s="13">
        <v>120</v>
      </c>
      <c r="I749" s="13">
        <v>1.9</v>
      </c>
      <c r="J749" s="14">
        <f t="shared" si="88"/>
        <v>4936</v>
      </c>
      <c r="K749" t="str">
        <f t="shared" si="89"/>
        <v>Gaseous Compressed Hydrogen via Biomethane SMR from Livestock Manure without Avoided Methane (NMHYG002) - Heavy-Duty Fuel Cell Vehicle|2035</v>
      </c>
    </row>
    <row r="750" spans="1:11" x14ac:dyDescent="0.25">
      <c r="A750" t="s">
        <v>95</v>
      </c>
      <c r="B750" s="12"/>
      <c r="C750" s="12">
        <v>2036</v>
      </c>
      <c r="D750" s="13">
        <v>70.69</v>
      </c>
      <c r="E750" s="13">
        <v>95</v>
      </c>
      <c r="F750" s="14">
        <v>1000000</v>
      </c>
      <c r="G750" s="12" t="s">
        <v>91</v>
      </c>
      <c r="H750" s="13">
        <v>120</v>
      </c>
      <c r="I750" s="13">
        <v>1.9</v>
      </c>
      <c r="J750" s="14">
        <f t="shared" si="88"/>
        <v>4717</v>
      </c>
      <c r="K750" t="str">
        <f t="shared" si="89"/>
        <v>Gaseous Compressed Hydrogen via Biomethane SMR from Livestock Manure without Avoided Methane (NMHYG002) - Heavy-Duty Fuel Cell Vehicle|2036</v>
      </c>
    </row>
    <row r="751" spans="1:11" x14ac:dyDescent="0.25">
      <c r="A751" t="s">
        <v>95</v>
      </c>
      <c r="B751" s="12"/>
      <c r="C751" s="12">
        <v>2037</v>
      </c>
      <c r="D751" s="13">
        <v>69.739999999999995</v>
      </c>
      <c r="E751" s="13">
        <v>95</v>
      </c>
      <c r="F751" s="14">
        <v>1000000</v>
      </c>
      <c r="G751" s="12" t="s">
        <v>91</v>
      </c>
      <c r="H751" s="13">
        <v>120</v>
      </c>
      <c r="I751" s="13">
        <v>1.9</v>
      </c>
      <c r="J751" s="14">
        <f t="shared" si="88"/>
        <v>4501</v>
      </c>
      <c r="K751" t="str">
        <f t="shared" si="89"/>
        <v>Gaseous Compressed Hydrogen via Biomethane SMR from Livestock Manure without Avoided Methane (NMHYG002) - Heavy-Duty Fuel Cell Vehicle|2037</v>
      </c>
    </row>
    <row r="752" spans="1:11" x14ac:dyDescent="0.25">
      <c r="A752" t="s">
        <v>95</v>
      </c>
      <c r="B752" s="12"/>
      <c r="C752" s="12">
        <v>2038</v>
      </c>
      <c r="D752" s="13">
        <v>68.78</v>
      </c>
      <c r="E752" s="13">
        <v>95</v>
      </c>
      <c r="F752" s="14">
        <v>1000000</v>
      </c>
      <c r="G752" s="12" t="s">
        <v>91</v>
      </c>
      <c r="H752" s="13">
        <v>120</v>
      </c>
      <c r="I752" s="13">
        <v>1.9</v>
      </c>
      <c r="J752" s="14">
        <f t="shared" si="88"/>
        <v>4282</v>
      </c>
      <c r="K752" t="str">
        <f t="shared" si="89"/>
        <v>Gaseous Compressed Hydrogen via Biomethane SMR from Livestock Manure without Avoided Methane (NMHYG002) - Heavy-Duty Fuel Cell Vehicle|2038</v>
      </c>
    </row>
    <row r="753" spans="1:11" x14ac:dyDescent="0.25">
      <c r="A753" t="s">
        <v>95</v>
      </c>
      <c r="B753" s="12"/>
      <c r="C753" s="12">
        <v>2039</v>
      </c>
      <c r="D753" s="13">
        <v>67.83</v>
      </c>
      <c r="E753" s="13">
        <v>95</v>
      </c>
      <c r="F753" s="14">
        <v>1000000</v>
      </c>
      <c r="G753" s="12" t="s">
        <v>91</v>
      </c>
      <c r="H753" s="13">
        <v>120</v>
      </c>
      <c r="I753" s="13">
        <v>1.9</v>
      </c>
      <c r="J753" s="14">
        <f t="shared" si="88"/>
        <v>4065</v>
      </c>
      <c r="K753" t="str">
        <f t="shared" si="89"/>
        <v>Gaseous Compressed Hydrogen via Biomethane SMR from Livestock Manure without Avoided Methane (NMHYG002) - Heavy-Duty Fuel Cell Vehicle|2039</v>
      </c>
    </row>
    <row r="754" spans="1:11" ht="25.5" x14ac:dyDescent="0.25">
      <c r="A754" t="s">
        <v>95</v>
      </c>
      <c r="B754" s="12"/>
      <c r="C754" s="12" t="s">
        <v>28</v>
      </c>
      <c r="D754" s="13">
        <v>66.87</v>
      </c>
      <c r="E754" s="13">
        <v>95</v>
      </c>
      <c r="F754" s="14">
        <v>1000000</v>
      </c>
      <c r="G754" s="12" t="s">
        <v>91</v>
      </c>
      <c r="H754" s="13">
        <v>120</v>
      </c>
      <c r="I754" s="13">
        <v>1.9</v>
      </c>
      <c r="J754" s="14">
        <f t="shared" si="88"/>
        <v>3846</v>
      </c>
      <c r="K754" t="str">
        <f t="shared" si="89"/>
        <v>Gaseous Compressed Hydrogen via Biomethane SMR from Livestock Manure without Avoided Methane (NMHYG002) - Heavy-Duty Fuel Cell Vehicle|2040 and subsequent years</v>
      </c>
    </row>
    <row r="755" spans="1:11" x14ac:dyDescent="0.25">
      <c r="D755" s="7"/>
      <c r="E755" s="7"/>
      <c r="F755" s="8"/>
      <c r="H755" s="7"/>
      <c r="I755" s="7"/>
      <c r="J755" s="8"/>
    </row>
    <row r="756" spans="1:11" ht="25.5" x14ac:dyDescent="0.25">
      <c r="A756" t="s">
        <v>96</v>
      </c>
      <c r="B756" s="30" t="s">
        <v>96</v>
      </c>
      <c r="C756" s="30">
        <v>2026</v>
      </c>
      <c r="D756" s="31">
        <v>93.81</v>
      </c>
      <c r="E756" s="31">
        <v>95</v>
      </c>
      <c r="F756" s="32">
        <v>1000000</v>
      </c>
      <c r="G756" s="30" t="s">
        <v>91</v>
      </c>
      <c r="H756" s="31">
        <v>120</v>
      </c>
      <c r="I756" s="31">
        <v>2.1</v>
      </c>
      <c r="J756" s="32">
        <f t="shared" ref="J756:J770" si="90">ROUND(((D756-(E756/I756))*F756*H756*I756)/1000000,0)</f>
        <v>12240</v>
      </c>
      <c r="K756" t="str">
        <f t="shared" ref="K756:K770" si="91">A756&amp;"|"&amp;C756</f>
        <v>Gaseous Compressed Hydrogen via Biomethane SMR from Livestock Manure without Avoided Methane (NMHYG002) - Fuel Cell Forklift|2026</v>
      </c>
    </row>
    <row r="757" spans="1:11" x14ac:dyDescent="0.25">
      <c r="A757" t="s">
        <v>96</v>
      </c>
      <c r="B757" s="12"/>
      <c r="C757" s="12">
        <v>2027</v>
      </c>
      <c r="D757" s="13">
        <v>92.38</v>
      </c>
      <c r="E757" s="13">
        <v>95</v>
      </c>
      <c r="F757" s="14">
        <v>1000000</v>
      </c>
      <c r="G757" s="12" t="s">
        <v>91</v>
      </c>
      <c r="H757" s="13">
        <v>120</v>
      </c>
      <c r="I757" s="13">
        <v>2.1</v>
      </c>
      <c r="J757" s="14">
        <f t="shared" si="90"/>
        <v>11880</v>
      </c>
      <c r="K757" t="str">
        <f t="shared" si="91"/>
        <v>Gaseous Compressed Hydrogen via Biomethane SMR from Livestock Manure without Avoided Methane (NMHYG002) - Fuel Cell Forklift|2027</v>
      </c>
    </row>
    <row r="758" spans="1:11" x14ac:dyDescent="0.25">
      <c r="A758" t="s">
        <v>96</v>
      </c>
      <c r="B758" s="12"/>
      <c r="C758" s="12">
        <v>2028</v>
      </c>
      <c r="D758" s="13">
        <v>89.8</v>
      </c>
      <c r="E758" s="13">
        <v>95</v>
      </c>
      <c r="F758" s="14">
        <v>1000000</v>
      </c>
      <c r="G758" s="12" t="s">
        <v>91</v>
      </c>
      <c r="H758" s="13">
        <v>120</v>
      </c>
      <c r="I758" s="13">
        <v>2.1</v>
      </c>
      <c r="J758" s="14">
        <f t="shared" si="90"/>
        <v>11230</v>
      </c>
      <c r="K758" t="str">
        <f t="shared" si="91"/>
        <v>Gaseous Compressed Hydrogen via Biomethane SMR from Livestock Manure without Avoided Methane (NMHYG002) - Fuel Cell Forklift|2028</v>
      </c>
    </row>
    <row r="759" spans="1:11" x14ac:dyDescent="0.25">
      <c r="A759" t="s">
        <v>96</v>
      </c>
      <c r="B759" s="12"/>
      <c r="C759" s="12">
        <v>2029</v>
      </c>
      <c r="D759" s="13">
        <v>85.02</v>
      </c>
      <c r="E759" s="13">
        <v>95</v>
      </c>
      <c r="F759" s="14">
        <v>1000000</v>
      </c>
      <c r="G759" s="12" t="s">
        <v>91</v>
      </c>
      <c r="H759" s="13">
        <v>120</v>
      </c>
      <c r="I759" s="13">
        <v>2.1</v>
      </c>
      <c r="J759" s="14">
        <f t="shared" si="90"/>
        <v>10025</v>
      </c>
      <c r="K759" t="str">
        <f t="shared" si="91"/>
        <v>Gaseous Compressed Hydrogen via Biomethane SMR from Livestock Manure without Avoided Methane (NMHYG002) - Fuel Cell Forklift|2029</v>
      </c>
    </row>
    <row r="760" spans="1:11" x14ac:dyDescent="0.25">
      <c r="A760" t="s">
        <v>96</v>
      </c>
      <c r="B760" s="12"/>
      <c r="C760" s="12">
        <v>2030</v>
      </c>
      <c r="D760" s="13">
        <v>76.42</v>
      </c>
      <c r="E760" s="13">
        <v>95</v>
      </c>
      <c r="F760" s="14">
        <v>1000000</v>
      </c>
      <c r="G760" s="12" t="s">
        <v>91</v>
      </c>
      <c r="H760" s="13">
        <v>120</v>
      </c>
      <c r="I760" s="13">
        <v>2.1</v>
      </c>
      <c r="J760" s="14">
        <f t="shared" si="90"/>
        <v>7858</v>
      </c>
      <c r="K760" t="str">
        <f t="shared" si="91"/>
        <v>Gaseous Compressed Hydrogen via Biomethane SMR from Livestock Manure without Avoided Methane (NMHYG002) - Fuel Cell Forklift|2030</v>
      </c>
    </row>
    <row r="761" spans="1:11" x14ac:dyDescent="0.25">
      <c r="A761" t="s">
        <v>96</v>
      </c>
      <c r="B761" s="12"/>
      <c r="C761" s="12">
        <v>2031</v>
      </c>
      <c r="D761" s="13">
        <v>75.47</v>
      </c>
      <c r="E761" s="13">
        <v>95</v>
      </c>
      <c r="F761" s="14">
        <v>1000000</v>
      </c>
      <c r="G761" s="12" t="s">
        <v>91</v>
      </c>
      <c r="H761" s="13">
        <v>120</v>
      </c>
      <c r="I761" s="13">
        <v>2.1</v>
      </c>
      <c r="J761" s="14">
        <f t="shared" si="90"/>
        <v>7618</v>
      </c>
      <c r="K761" t="str">
        <f t="shared" si="91"/>
        <v>Gaseous Compressed Hydrogen via Biomethane SMR from Livestock Manure without Avoided Methane (NMHYG002) - Fuel Cell Forklift|2031</v>
      </c>
    </row>
    <row r="762" spans="1:11" x14ac:dyDescent="0.25">
      <c r="A762" t="s">
        <v>96</v>
      </c>
      <c r="B762" s="12"/>
      <c r="C762" s="12">
        <v>2032</v>
      </c>
      <c r="D762" s="13">
        <v>74.510000000000005</v>
      </c>
      <c r="E762" s="13">
        <v>95</v>
      </c>
      <c r="F762" s="14">
        <v>1000000</v>
      </c>
      <c r="G762" s="12" t="s">
        <v>91</v>
      </c>
      <c r="H762" s="13">
        <v>120</v>
      </c>
      <c r="I762" s="13">
        <v>2.1</v>
      </c>
      <c r="J762" s="14">
        <f t="shared" si="90"/>
        <v>7377</v>
      </c>
      <c r="K762" t="str">
        <f t="shared" si="91"/>
        <v>Gaseous Compressed Hydrogen via Biomethane SMR from Livestock Manure without Avoided Methane (NMHYG002) - Fuel Cell Forklift|2032</v>
      </c>
    </row>
    <row r="763" spans="1:11" x14ac:dyDescent="0.25">
      <c r="A763" t="s">
        <v>96</v>
      </c>
      <c r="B763" s="12"/>
      <c r="C763" s="12">
        <v>2033</v>
      </c>
      <c r="D763" s="13">
        <v>73.56</v>
      </c>
      <c r="E763" s="13">
        <v>95</v>
      </c>
      <c r="F763" s="14">
        <v>1000000</v>
      </c>
      <c r="G763" s="12" t="s">
        <v>91</v>
      </c>
      <c r="H763" s="13">
        <v>120</v>
      </c>
      <c r="I763" s="13">
        <v>2.1</v>
      </c>
      <c r="J763" s="14">
        <f t="shared" si="90"/>
        <v>7137</v>
      </c>
      <c r="K763" t="str">
        <f t="shared" si="91"/>
        <v>Gaseous Compressed Hydrogen via Biomethane SMR from Livestock Manure without Avoided Methane (NMHYG002) - Fuel Cell Forklift|2033</v>
      </c>
    </row>
    <row r="764" spans="1:11" x14ac:dyDescent="0.25">
      <c r="A764" t="s">
        <v>96</v>
      </c>
      <c r="B764" s="12"/>
      <c r="C764" s="12">
        <v>2034</v>
      </c>
      <c r="D764" s="13">
        <v>72.599999999999994</v>
      </c>
      <c r="E764" s="13">
        <v>95</v>
      </c>
      <c r="F764" s="14">
        <v>1000000</v>
      </c>
      <c r="G764" s="12" t="s">
        <v>91</v>
      </c>
      <c r="H764" s="13">
        <v>120</v>
      </c>
      <c r="I764" s="13">
        <v>2.1</v>
      </c>
      <c r="J764" s="14">
        <f t="shared" si="90"/>
        <v>6895</v>
      </c>
      <c r="K764" t="str">
        <f t="shared" si="91"/>
        <v>Gaseous Compressed Hydrogen via Biomethane SMR from Livestock Manure without Avoided Methane (NMHYG002) - Fuel Cell Forklift|2034</v>
      </c>
    </row>
    <row r="765" spans="1:11" x14ac:dyDescent="0.25">
      <c r="A765" t="s">
        <v>96</v>
      </c>
      <c r="B765" s="12"/>
      <c r="C765" s="12">
        <v>2035</v>
      </c>
      <c r="D765" s="13">
        <v>71.650000000000006</v>
      </c>
      <c r="E765" s="13">
        <v>95</v>
      </c>
      <c r="F765" s="14">
        <v>1000000</v>
      </c>
      <c r="G765" s="12" t="s">
        <v>91</v>
      </c>
      <c r="H765" s="13">
        <v>120</v>
      </c>
      <c r="I765" s="13">
        <v>2.1</v>
      </c>
      <c r="J765" s="14">
        <f t="shared" si="90"/>
        <v>6656</v>
      </c>
      <c r="K765" t="str">
        <f t="shared" si="91"/>
        <v>Gaseous Compressed Hydrogen via Biomethane SMR from Livestock Manure without Avoided Methane (NMHYG002) - Fuel Cell Forklift|2035</v>
      </c>
    </row>
    <row r="766" spans="1:11" x14ac:dyDescent="0.25">
      <c r="A766" t="s">
        <v>96</v>
      </c>
      <c r="B766" s="12"/>
      <c r="C766" s="12">
        <v>2036</v>
      </c>
      <c r="D766" s="13">
        <v>70.69</v>
      </c>
      <c r="E766" s="13">
        <v>95</v>
      </c>
      <c r="F766" s="14">
        <v>1000000</v>
      </c>
      <c r="G766" s="12" t="s">
        <v>91</v>
      </c>
      <c r="H766" s="13">
        <v>120</v>
      </c>
      <c r="I766" s="13">
        <v>2.1</v>
      </c>
      <c r="J766" s="14">
        <f t="shared" si="90"/>
        <v>6414</v>
      </c>
      <c r="K766" t="str">
        <f t="shared" si="91"/>
        <v>Gaseous Compressed Hydrogen via Biomethane SMR from Livestock Manure without Avoided Methane (NMHYG002) - Fuel Cell Forklift|2036</v>
      </c>
    </row>
    <row r="767" spans="1:11" x14ac:dyDescent="0.25">
      <c r="A767" t="s">
        <v>96</v>
      </c>
      <c r="B767" s="12"/>
      <c r="C767" s="12">
        <v>2037</v>
      </c>
      <c r="D767" s="13">
        <v>69.739999999999995</v>
      </c>
      <c r="E767" s="13">
        <v>95</v>
      </c>
      <c r="F767" s="14">
        <v>1000000</v>
      </c>
      <c r="G767" s="12" t="s">
        <v>91</v>
      </c>
      <c r="H767" s="13">
        <v>120</v>
      </c>
      <c r="I767" s="13">
        <v>2.1</v>
      </c>
      <c r="J767" s="14">
        <f t="shared" si="90"/>
        <v>6174</v>
      </c>
      <c r="K767" t="str">
        <f t="shared" si="91"/>
        <v>Gaseous Compressed Hydrogen via Biomethane SMR from Livestock Manure without Avoided Methane (NMHYG002) - Fuel Cell Forklift|2037</v>
      </c>
    </row>
    <row r="768" spans="1:11" x14ac:dyDescent="0.25">
      <c r="A768" t="s">
        <v>96</v>
      </c>
      <c r="B768" s="12"/>
      <c r="C768" s="12">
        <v>2038</v>
      </c>
      <c r="D768" s="13">
        <v>68.78</v>
      </c>
      <c r="E768" s="13">
        <v>95</v>
      </c>
      <c r="F768" s="14">
        <v>1000000</v>
      </c>
      <c r="G768" s="12" t="s">
        <v>91</v>
      </c>
      <c r="H768" s="13">
        <v>120</v>
      </c>
      <c r="I768" s="13">
        <v>2.1</v>
      </c>
      <c r="J768" s="14">
        <f t="shared" si="90"/>
        <v>5933</v>
      </c>
      <c r="K768" t="str">
        <f t="shared" si="91"/>
        <v>Gaseous Compressed Hydrogen via Biomethane SMR from Livestock Manure without Avoided Methane (NMHYG002) - Fuel Cell Forklift|2038</v>
      </c>
    </row>
    <row r="769" spans="1:11" x14ac:dyDescent="0.25">
      <c r="A769" t="s">
        <v>96</v>
      </c>
      <c r="B769" s="12"/>
      <c r="C769" s="12">
        <v>2039</v>
      </c>
      <c r="D769" s="13">
        <v>67.83</v>
      </c>
      <c r="E769" s="13">
        <v>95</v>
      </c>
      <c r="F769" s="14">
        <v>1000000</v>
      </c>
      <c r="G769" s="12" t="s">
        <v>91</v>
      </c>
      <c r="H769" s="13">
        <v>120</v>
      </c>
      <c r="I769" s="13">
        <v>2.1</v>
      </c>
      <c r="J769" s="14">
        <f t="shared" si="90"/>
        <v>5693</v>
      </c>
      <c r="K769" t="str">
        <f t="shared" si="91"/>
        <v>Gaseous Compressed Hydrogen via Biomethane SMR from Livestock Manure without Avoided Methane (NMHYG002) - Fuel Cell Forklift|2039</v>
      </c>
    </row>
    <row r="770" spans="1:11" ht="25.5" x14ac:dyDescent="0.25">
      <c r="A770" t="s">
        <v>96</v>
      </c>
      <c r="B770" s="12"/>
      <c r="C770" s="12" t="s">
        <v>28</v>
      </c>
      <c r="D770" s="13">
        <v>66.87</v>
      </c>
      <c r="E770" s="13">
        <v>95</v>
      </c>
      <c r="F770" s="14">
        <v>1000000</v>
      </c>
      <c r="G770" s="12" t="s">
        <v>91</v>
      </c>
      <c r="H770" s="13">
        <v>120</v>
      </c>
      <c r="I770" s="13">
        <v>2.1</v>
      </c>
      <c r="J770" s="14">
        <f t="shared" si="90"/>
        <v>5451</v>
      </c>
      <c r="K770" t="str">
        <f t="shared" si="91"/>
        <v>Gaseous Compressed Hydrogen via Biomethane SMR from Livestock Manure without Avoided Methane (NMHYG002) - Fuel Cell Forklift|2040 and subsequent years</v>
      </c>
    </row>
    <row r="771" spans="1:11" x14ac:dyDescent="0.25">
      <c r="D771" s="7"/>
      <c r="E771" s="7"/>
      <c r="F771" s="8"/>
      <c r="H771" s="7"/>
      <c r="I771" s="7"/>
      <c r="J771" s="8"/>
    </row>
    <row r="772" spans="1:11" ht="38.25" x14ac:dyDescent="0.25">
      <c r="A772" t="s">
        <v>97</v>
      </c>
      <c r="B772" s="30" t="s">
        <v>97</v>
      </c>
      <c r="C772" s="30">
        <v>2026</v>
      </c>
      <c r="D772" s="31">
        <v>93.89</v>
      </c>
      <c r="E772" s="31">
        <v>0</v>
      </c>
      <c r="F772" s="32">
        <v>1000000</v>
      </c>
      <c r="G772" s="30" t="s">
        <v>91</v>
      </c>
      <c r="H772" s="31">
        <v>120</v>
      </c>
      <c r="I772" s="31">
        <v>2.5</v>
      </c>
      <c r="J772" s="32">
        <f t="shared" ref="J772:J786" si="92">ROUND(((D772-(E772/I772))*F772*H772*I772)/1000000,0)</f>
        <v>28167</v>
      </c>
      <c r="K772" t="str">
        <f t="shared" ref="K772:K786" si="93">A772&amp;"|"&amp;C772</f>
        <v>Gaseous Compressed Hydrogen via Biomethane SMR from Livestock Manure with Avoided Methane (NMHYG003) - Light-Duty Fuel Cell Vehicle|2026</v>
      </c>
    </row>
    <row r="773" spans="1:11" x14ac:dyDescent="0.25">
      <c r="A773" t="s">
        <v>97</v>
      </c>
      <c r="B773" s="12"/>
      <c r="C773" s="12">
        <v>2027</v>
      </c>
      <c r="D773" s="13">
        <v>92.45</v>
      </c>
      <c r="E773" s="13">
        <v>0</v>
      </c>
      <c r="F773" s="14">
        <v>1000000</v>
      </c>
      <c r="G773" s="12" t="s">
        <v>91</v>
      </c>
      <c r="H773" s="13">
        <v>120</v>
      </c>
      <c r="I773" s="13">
        <v>2.5</v>
      </c>
      <c r="J773" s="14">
        <f t="shared" si="92"/>
        <v>27735</v>
      </c>
      <c r="K773" t="str">
        <f t="shared" si="93"/>
        <v>Gaseous Compressed Hydrogen via Biomethane SMR from Livestock Manure with Avoided Methane (NMHYG003) - Light-Duty Fuel Cell Vehicle|2027</v>
      </c>
    </row>
    <row r="774" spans="1:11" x14ac:dyDescent="0.25">
      <c r="A774" t="s">
        <v>97</v>
      </c>
      <c r="B774" s="12"/>
      <c r="C774" s="12">
        <v>2028</v>
      </c>
      <c r="D774" s="13">
        <v>89.87</v>
      </c>
      <c r="E774" s="13">
        <v>0</v>
      </c>
      <c r="F774" s="14">
        <v>1000000</v>
      </c>
      <c r="G774" s="12" t="s">
        <v>91</v>
      </c>
      <c r="H774" s="13">
        <v>120</v>
      </c>
      <c r="I774" s="13">
        <v>2.5</v>
      </c>
      <c r="J774" s="14">
        <f t="shared" si="92"/>
        <v>26961</v>
      </c>
      <c r="K774" t="str">
        <f t="shared" si="93"/>
        <v>Gaseous Compressed Hydrogen via Biomethane SMR from Livestock Manure with Avoided Methane (NMHYG003) - Light-Duty Fuel Cell Vehicle|2028</v>
      </c>
    </row>
    <row r="775" spans="1:11" x14ac:dyDescent="0.25">
      <c r="A775" t="s">
        <v>97</v>
      </c>
      <c r="B775" s="12"/>
      <c r="C775" s="12">
        <v>2029</v>
      </c>
      <c r="D775" s="13">
        <v>85.09</v>
      </c>
      <c r="E775" s="13">
        <v>0</v>
      </c>
      <c r="F775" s="14">
        <v>1000000</v>
      </c>
      <c r="G775" s="12" t="s">
        <v>91</v>
      </c>
      <c r="H775" s="13">
        <v>120</v>
      </c>
      <c r="I775" s="13">
        <v>2.5</v>
      </c>
      <c r="J775" s="14">
        <f t="shared" si="92"/>
        <v>25527</v>
      </c>
      <c r="K775" t="str">
        <f t="shared" si="93"/>
        <v>Gaseous Compressed Hydrogen via Biomethane SMR from Livestock Manure with Avoided Methane (NMHYG003) - Light-Duty Fuel Cell Vehicle|2029</v>
      </c>
    </row>
    <row r="776" spans="1:11" x14ac:dyDescent="0.25">
      <c r="A776" t="s">
        <v>97</v>
      </c>
      <c r="B776" s="12"/>
      <c r="C776" s="12">
        <v>2030</v>
      </c>
      <c r="D776" s="13">
        <v>76.489999999999995</v>
      </c>
      <c r="E776" s="13">
        <v>0</v>
      </c>
      <c r="F776" s="14">
        <v>1000000</v>
      </c>
      <c r="G776" s="12" t="s">
        <v>91</v>
      </c>
      <c r="H776" s="13">
        <v>120</v>
      </c>
      <c r="I776" s="13">
        <v>2.5</v>
      </c>
      <c r="J776" s="14">
        <f t="shared" si="92"/>
        <v>22947</v>
      </c>
      <c r="K776" t="str">
        <f t="shared" si="93"/>
        <v>Gaseous Compressed Hydrogen via Biomethane SMR from Livestock Manure with Avoided Methane (NMHYG003) - Light-Duty Fuel Cell Vehicle|2030</v>
      </c>
    </row>
    <row r="777" spans="1:11" x14ac:dyDescent="0.25">
      <c r="A777" t="s">
        <v>97</v>
      </c>
      <c r="B777" s="12"/>
      <c r="C777" s="12">
        <v>2031</v>
      </c>
      <c r="D777" s="13">
        <v>75.53</v>
      </c>
      <c r="E777" s="13">
        <v>0</v>
      </c>
      <c r="F777" s="14">
        <v>1000000</v>
      </c>
      <c r="G777" s="12" t="s">
        <v>91</v>
      </c>
      <c r="H777" s="13">
        <v>120</v>
      </c>
      <c r="I777" s="13">
        <v>2.5</v>
      </c>
      <c r="J777" s="14">
        <f t="shared" si="92"/>
        <v>22659</v>
      </c>
      <c r="K777" t="str">
        <f t="shared" si="93"/>
        <v>Gaseous Compressed Hydrogen via Biomethane SMR from Livestock Manure with Avoided Methane (NMHYG003) - Light-Duty Fuel Cell Vehicle|2031</v>
      </c>
    </row>
    <row r="778" spans="1:11" x14ac:dyDescent="0.25">
      <c r="A778" t="s">
        <v>97</v>
      </c>
      <c r="B778" s="12"/>
      <c r="C778" s="12">
        <v>2032</v>
      </c>
      <c r="D778" s="13">
        <v>74.58</v>
      </c>
      <c r="E778" s="13">
        <v>0</v>
      </c>
      <c r="F778" s="14">
        <v>1000000</v>
      </c>
      <c r="G778" s="12" t="s">
        <v>91</v>
      </c>
      <c r="H778" s="13">
        <v>120</v>
      </c>
      <c r="I778" s="13">
        <v>2.5</v>
      </c>
      <c r="J778" s="14">
        <f t="shared" si="92"/>
        <v>22374</v>
      </c>
      <c r="K778" t="str">
        <f t="shared" si="93"/>
        <v>Gaseous Compressed Hydrogen via Biomethane SMR from Livestock Manure with Avoided Methane (NMHYG003) - Light-Duty Fuel Cell Vehicle|2032</v>
      </c>
    </row>
    <row r="779" spans="1:11" x14ac:dyDescent="0.25">
      <c r="A779" t="s">
        <v>97</v>
      </c>
      <c r="B779" s="12"/>
      <c r="C779" s="12">
        <v>2033</v>
      </c>
      <c r="D779" s="13">
        <v>73.62</v>
      </c>
      <c r="E779" s="13">
        <v>0</v>
      </c>
      <c r="F779" s="14">
        <v>1000000</v>
      </c>
      <c r="G779" s="12" t="s">
        <v>91</v>
      </c>
      <c r="H779" s="13">
        <v>120</v>
      </c>
      <c r="I779" s="13">
        <v>2.5</v>
      </c>
      <c r="J779" s="14">
        <f t="shared" si="92"/>
        <v>22086</v>
      </c>
      <c r="K779" t="str">
        <f t="shared" si="93"/>
        <v>Gaseous Compressed Hydrogen via Biomethane SMR from Livestock Manure with Avoided Methane (NMHYG003) - Light-Duty Fuel Cell Vehicle|2033</v>
      </c>
    </row>
    <row r="780" spans="1:11" x14ac:dyDescent="0.25">
      <c r="A780" t="s">
        <v>97</v>
      </c>
      <c r="B780" s="12"/>
      <c r="C780" s="12">
        <v>2034</v>
      </c>
      <c r="D780" s="13">
        <v>72.66</v>
      </c>
      <c r="E780" s="13">
        <v>0</v>
      </c>
      <c r="F780" s="14">
        <v>1000000</v>
      </c>
      <c r="G780" s="12" t="s">
        <v>91</v>
      </c>
      <c r="H780" s="13">
        <v>120</v>
      </c>
      <c r="I780" s="13">
        <v>2.5</v>
      </c>
      <c r="J780" s="14">
        <f t="shared" si="92"/>
        <v>21798</v>
      </c>
      <c r="K780" t="str">
        <f t="shared" si="93"/>
        <v>Gaseous Compressed Hydrogen via Biomethane SMR from Livestock Manure with Avoided Methane (NMHYG003) - Light-Duty Fuel Cell Vehicle|2034</v>
      </c>
    </row>
    <row r="781" spans="1:11" x14ac:dyDescent="0.25">
      <c r="A781" t="s">
        <v>97</v>
      </c>
      <c r="B781" s="12"/>
      <c r="C781" s="12">
        <v>2035</v>
      </c>
      <c r="D781" s="13">
        <v>71.709999999999994</v>
      </c>
      <c r="E781" s="13">
        <v>0</v>
      </c>
      <c r="F781" s="14">
        <v>1000000</v>
      </c>
      <c r="G781" s="12" t="s">
        <v>91</v>
      </c>
      <c r="H781" s="13">
        <v>120</v>
      </c>
      <c r="I781" s="13">
        <v>2.5</v>
      </c>
      <c r="J781" s="14">
        <f t="shared" si="92"/>
        <v>21513</v>
      </c>
      <c r="K781" t="str">
        <f t="shared" si="93"/>
        <v>Gaseous Compressed Hydrogen via Biomethane SMR from Livestock Manure with Avoided Methane (NMHYG003) - Light-Duty Fuel Cell Vehicle|2035</v>
      </c>
    </row>
    <row r="782" spans="1:11" x14ac:dyDescent="0.25">
      <c r="A782" t="s">
        <v>97</v>
      </c>
      <c r="B782" s="12"/>
      <c r="C782" s="12">
        <v>2036</v>
      </c>
      <c r="D782" s="13">
        <v>70.75</v>
      </c>
      <c r="E782" s="13">
        <v>0</v>
      </c>
      <c r="F782" s="14">
        <v>1000000</v>
      </c>
      <c r="G782" s="12" t="s">
        <v>91</v>
      </c>
      <c r="H782" s="13">
        <v>120</v>
      </c>
      <c r="I782" s="13">
        <v>2.5</v>
      </c>
      <c r="J782" s="14">
        <f t="shared" si="92"/>
        <v>21225</v>
      </c>
      <c r="K782" t="str">
        <f t="shared" si="93"/>
        <v>Gaseous Compressed Hydrogen via Biomethane SMR from Livestock Manure with Avoided Methane (NMHYG003) - Light-Duty Fuel Cell Vehicle|2036</v>
      </c>
    </row>
    <row r="783" spans="1:11" x14ac:dyDescent="0.25">
      <c r="A783" t="s">
        <v>97</v>
      </c>
      <c r="B783" s="12"/>
      <c r="C783" s="12">
        <v>2037</v>
      </c>
      <c r="D783" s="13">
        <v>69.8</v>
      </c>
      <c r="E783" s="13">
        <v>0</v>
      </c>
      <c r="F783" s="14">
        <v>1000000</v>
      </c>
      <c r="G783" s="12" t="s">
        <v>91</v>
      </c>
      <c r="H783" s="13">
        <v>120</v>
      </c>
      <c r="I783" s="13">
        <v>2.5</v>
      </c>
      <c r="J783" s="14">
        <f t="shared" si="92"/>
        <v>20940</v>
      </c>
      <c r="K783" t="str">
        <f t="shared" si="93"/>
        <v>Gaseous Compressed Hydrogen via Biomethane SMR from Livestock Manure with Avoided Methane (NMHYG003) - Light-Duty Fuel Cell Vehicle|2037</v>
      </c>
    </row>
    <row r="784" spans="1:11" x14ac:dyDescent="0.25">
      <c r="A784" t="s">
        <v>97</v>
      </c>
      <c r="B784" s="12"/>
      <c r="C784" s="12">
        <v>2038</v>
      </c>
      <c r="D784" s="13">
        <v>68.84</v>
      </c>
      <c r="E784" s="13">
        <v>0</v>
      </c>
      <c r="F784" s="14">
        <v>1000000</v>
      </c>
      <c r="G784" s="12" t="s">
        <v>91</v>
      </c>
      <c r="H784" s="13">
        <v>120</v>
      </c>
      <c r="I784" s="13">
        <v>2.5</v>
      </c>
      <c r="J784" s="14">
        <f t="shared" si="92"/>
        <v>20652</v>
      </c>
      <c r="K784" t="str">
        <f t="shared" si="93"/>
        <v>Gaseous Compressed Hydrogen via Biomethane SMR from Livestock Manure with Avoided Methane (NMHYG003) - Light-Duty Fuel Cell Vehicle|2038</v>
      </c>
    </row>
    <row r="785" spans="1:11" x14ac:dyDescent="0.25">
      <c r="A785" t="s">
        <v>97</v>
      </c>
      <c r="B785" s="12"/>
      <c r="C785" s="12">
        <v>2039</v>
      </c>
      <c r="D785" s="13">
        <v>67.88</v>
      </c>
      <c r="E785" s="13">
        <v>0</v>
      </c>
      <c r="F785" s="14">
        <v>1000000</v>
      </c>
      <c r="G785" s="12" t="s">
        <v>91</v>
      </c>
      <c r="H785" s="13">
        <v>120</v>
      </c>
      <c r="I785" s="13">
        <v>2.5</v>
      </c>
      <c r="J785" s="14">
        <f t="shared" si="92"/>
        <v>20364</v>
      </c>
      <c r="K785" t="str">
        <f t="shared" si="93"/>
        <v>Gaseous Compressed Hydrogen via Biomethane SMR from Livestock Manure with Avoided Methane (NMHYG003) - Light-Duty Fuel Cell Vehicle|2039</v>
      </c>
    </row>
    <row r="786" spans="1:11" ht="25.5" x14ac:dyDescent="0.25">
      <c r="A786" t="s">
        <v>97</v>
      </c>
      <c r="B786" s="12"/>
      <c r="C786" s="12" t="s">
        <v>28</v>
      </c>
      <c r="D786" s="13">
        <v>66.930000000000007</v>
      </c>
      <c r="E786" s="13">
        <v>0</v>
      </c>
      <c r="F786" s="14">
        <v>1000000</v>
      </c>
      <c r="G786" s="12" t="s">
        <v>91</v>
      </c>
      <c r="H786" s="13">
        <v>120</v>
      </c>
      <c r="I786" s="13">
        <v>2.5</v>
      </c>
      <c r="J786" s="14">
        <f t="shared" si="92"/>
        <v>20079</v>
      </c>
      <c r="K786" t="str">
        <f t="shared" si="93"/>
        <v>Gaseous Compressed Hydrogen via Biomethane SMR from Livestock Manure with Avoided Methane (NMHYG003) - Light-Duty Fuel Cell Vehicle|2040 and subsequent years</v>
      </c>
    </row>
    <row r="787" spans="1:11" x14ac:dyDescent="0.25">
      <c r="D787" s="7"/>
      <c r="E787" s="7"/>
      <c r="F787" s="8"/>
      <c r="H787" s="7"/>
      <c r="I787" s="7"/>
      <c r="J787" s="8"/>
    </row>
    <row r="788" spans="1:11" ht="38.25" x14ac:dyDescent="0.25">
      <c r="A788" t="s">
        <v>98</v>
      </c>
      <c r="B788" s="30" t="s">
        <v>98</v>
      </c>
      <c r="C788" s="30">
        <v>2026</v>
      </c>
      <c r="D788" s="31">
        <v>93.81</v>
      </c>
      <c r="E788" s="31">
        <v>0</v>
      </c>
      <c r="F788" s="32">
        <v>1000000</v>
      </c>
      <c r="G788" s="30" t="s">
        <v>91</v>
      </c>
      <c r="H788" s="31">
        <v>120</v>
      </c>
      <c r="I788" s="31">
        <v>1.9</v>
      </c>
      <c r="J788" s="32">
        <f t="shared" ref="J788:J802" si="94">ROUND(((D788-(E788/I788))*F788*H788*I788)/1000000,0)</f>
        <v>21389</v>
      </c>
      <c r="K788" t="str">
        <f t="shared" ref="K788:K802" si="95">A788&amp;"|"&amp;C788</f>
        <v>Gaseous Compressed Hydrogen via Biomethane SMR from Livestock Manure with Avoided Methane (NMHYG003) - Heavy-Duty Fuel Cell Vehicle|2026</v>
      </c>
    </row>
    <row r="789" spans="1:11" x14ac:dyDescent="0.25">
      <c r="A789" t="s">
        <v>98</v>
      </c>
      <c r="B789" s="12"/>
      <c r="C789" s="12">
        <v>2027</v>
      </c>
      <c r="D789" s="13">
        <v>92.38</v>
      </c>
      <c r="E789" s="13">
        <v>0</v>
      </c>
      <c r="F789" s="14">
        <v>1000000</v>
      </c>
      <c r="G789" s="12" t="s">
        <v>91</v>
      </c>
      <c r="H789" s="13">
        <v>120</v>
      </c>
      <c r="I789" s="13">
        <v>1.9</v>
      </c>
      <c r="J789" s="14">
        <f t="shared" si="94"/>
        <v>21063</v>
      </c>
      <c r="K789" t="str">
        <f t="shared" si="95"/>
        <v>Gaseous Compressed Hydrogen via Biomethane SMR from Livestock Manure with Avoided Methane (NMHYG003) - Heavy-Duty Fuel Cell Vehicle|2027</v>
      </c>
    </row>
    <row r="790" spans="1:11" x14ac:dyDescent="0.25">
      <c r="A790" t="s">
        <v>98</v>
      </c>
      <c r="B790" s="12"/>
      <c r="C790" s="12">
        <v>2028</v>
      </c>
      <c r="D790" s="13">
        <v>89.8</v>
      </c>
      <c r="E790" s="13">
        <v>0</v>
      </c>
      <c r="F790" s="14">
        <v>1000000</v>
      </c>
      <c r="G790" s="12" t="s">
        <v>91</v>
      </c>
      <c r="H790" s="13">
        <v>120</v>
      </c>
      <c r="I790" s="13">
        <v>1.9</v>
      </c>
      <c r="J790" s="14">
        <f t="shared" si="94"/>
        <v>20474</v>
      </c>
      <c r="K790" t="str">
        <f t="shared" si="95"/>
        <v>Gaseous Compressed Hydrogen via Biomethane SMR from Livestock Manure with Avoided Methane (NMHYG003) - Heavy-Duty Fuel Cell Vehicle|2028</v>
      </c>
    </row>
    <row r="791" spans="1:11" x14ac:dyDescent="0.25">
      <c r="A791" t="s">
        <v>98</v>
      </c>
      <c r="B791" s="12"/>
      <c r="C791" s="12">
        <v>2029</v>
      </c>
      <c r="D791" s="13">
        <v>85.02</v>
      </c>
      <c r="E791" s="13">
        <v>0</v>
      </c>
      <c r="F791" s="14">
        <v>1000000</v>
      </c>
      <c r="G791" s="12" t="s">
        <v>91</v>
      </c>
      <c r="H791" s="13">
        <v>120</v>
      </c>
      <c r="I791" s="13">
        <v>1.9</v>
      </c>
      <c r="J791" s="14">
        <f t="shared" si="94"/>
        <v>19385</v>
      </c>
      <c r="K791" t="str">
        <f t="shared" si="95"/>
        <v>Gaseous Compressed Hydrogen via Biomethane SMR from Livestock Manure with Avoided Methane (NMHYG003) - Heavy-Duty Fuel Cell Vehicle|2029</v>
      </c>
    </row>
    <row r="792" spans="1:11" x14ac:dyDescent="0.25">
      <c r="A792" t="s">
        <v>98</v>
      </c>
      <c r="B792" s="12"/>
      <c r="C792" s="12">
        <v>2030</v>
      </c>
      <c r="D792" s="13">
        <v>76.42</v>
      </c>
      <c r="E792" s="13">
        <v>0</v>
      </c>
      <c r="F792" s="14">
        <v>1000000</v>
      </c>
      <c r="G792" s="12" t="s">
        <v>91</v>
      </c>
      <c r="H792" s="13">
        <v>120</v>
      </c>
      <c r="I792" s="13">
        <v>1.9</v>
      </c>
      <c r="J792" s="14">
        <f t="shared" si="94"/>
        <v>17424</v>
      </c>
      <c r="K792" t="str">
        <f t="shared" si="95"/>
        <v>Gaseous Compressed Hydrogen via Biomethane SMR from Livestock Manure with Avoided Methane (NMHYG003) - Heavy-Duty Fuel Cell Vehicle|2030</v>
      </c>
    </row>
    <row r="793" spans="1:11" x14ac:dyDescent="0.25">
      <c r="A793" t="s">
        <v>98</v>
      </c>
      <c r="B793" s="12"/>
      <c r="C793" s="12">
        <v>2031</v>
      </c>
      <c r="D793" s="13">
        <v>75.47</v>
      </c>
      <c r="E793" s="13">
        <v>0</v>
      </c>
      <c r="F793" s="14">
        <v>1000000</v>
      </c>
      <c r="G793" s="12" t="s">
        <v>91</v>
      </c>
      <c r="H793" s="13">
        <v>120</v>
      </c>
      <c r="I793" s="13">
        <v>1.9</v>
      </c>
      <c r="J793" s="14">
        <f t="shared" si="94"/>
        <v>17207</v>
      </c>
      <c r="K793" t="str">
        <f t="shared" si="95"/>
        <v>Gaseous Compressed Hydrogen via Biomethane SMR from Livestock Manure with Avoided Methane (NMHYG003) - Heavy-Duty Fuel Cell Vehicle|2031</v>
      </c>
    </row>
    <row r="794" spans="1:11" x14ac:dyDescent="0.25">
      <c r="A794" t="s">
        <v>98</v>
      </c>
      <c r="B794" s="12"/>
      <c r="C794" s="12">
        <v>2032</v>
      </c>
      <c r="D794" s="13">
        <v>74.510000000000005</v>
      </c>
      <c r="E794" s="13">
        <v>0</v>
      </c>
      <c r="F794" s="14">
        <v>1000000</v>
      </c>
      <c r="G794" s="12" t="s">
        <v>91</v>
      </c>
      <c r="H794" s="13">
        <v>120</v>
      </c>
      <c r="I794" s="13">
        <v>1.9</v>
      </c>
      <c r="J794" s="14">
        <f t="shared" si="94"/>
        <v>16988</v>
      </c>
      <c r="K794" t="str">
        <f t="shared" si="95"/>
        <v>Gaseous Compressed Hydrogen via Biomethane SMR from Livestock Manure with Avoided Methane (NMHYG003) - Heavy-Duty Fuel Cell Vehicle|2032</v>
      </c>
    </row>
    <row r="795" spans="1:11" x14ac:dyDescent="0.25">
      <c r="A795" t="s">
        <v>98</v>
      </c>
      <c r="B795" s="12"/>
      <c r="C795" s="12">
        <v>2033</v>
      </c>
      <c r="D795" s="13">
        <v>73.56</v>
      </c>
      <c r="E795" s="13">
        <v>0</v>
      </c>
      <c r="F795" s="14">
        <v>1000000</v>
      </c>
      <c r="G795" s="12" t="s">
        <v>91</v>
      </c>
      <c r="H795" s="13">
        <v>120</v>
      </c>
      <c r="I795" s="13">
        <v>1.9</v>
      </c>
      <c r="J795" s="14">
        <f t="shared" si="94"/>
        <v>16772</v>
      </c>
      <c r="K795" t="str">
        <f t="shared" si="95"/>
        <v>Gaseous Compressed Hydrogen via Biomethane SMR from Livestock Manure with Avoided Methane (NMHYG003) - Heavy-Duty Fuel Cell Vehicle|2033</v>
      </c>
    </row>
    <row r="796" spans="1:11" x14ac:dyDescent="0.25">
      <c r="A796" t="s">
        <v>98</v>
      </c>
      <c r="B796" s="12"/>
      <c r="C796" s="12">
        <v>2034</v>
      </c>
      <c r="D796" s="13">
        <v>72.599999999999994</v>
      </c>
      <c r="E796" s="13">
        <v>0</v>
      </c>
      <c r="F796" s="14">
        <v>1000000</v>
      </c>
      <c r="G796" s="12" t="s">
        <v>91</v>
      </c>
      <c r="H796" s="13">
        <v>120</v>
      </c>
      <c r="I796" s="13">
        <v>1.9</v>
      </c>
      <c r="J796" s="14">
        <f t="shared" si="94"/>
        <v>16553</v>
      </c>
      <c r="K796" t="str">
        <f t="shared" si="95"/>
        <v>Gaseous Compressed Hydrogen via Biomethane SMR from Livestock Manure with Avoided Methane (NMHYG003) - Heavy-Duty Fuel Cell Vehicle|2034</v>
      </c>
    </row>
    <row r="797" spans="1:11" x14ac:dyDescent="0.25">
      <c r="A797" t="s">
        <v>98</v>
      </c>
      <c r="B797" s="12"/>
      <c r="C797" s="12">
        <v>2035</v>
      </c>
      <c r="D797" s="13">
        <v>71.650000000000006</v>
      </c>
      <c r="E797" s="13">
        <v>0</v>
      </c>
      <c r="F797" s="14">
        <v>1000000</v>
      </c>
      <c r="G797" s="12" t="s">
        <v>91</v>
      </c>
      <c r="H797" s="13">
        <v>120</v>
      </c>
      <c r="I797" s="13">
        <v>1.9</v>
      </c>
      <c r="J797" s="14">
        <f t="shared" si="94"/>
        <v>16336</v>
      </c>
      <c r="K797" t="str">
        <f t="shared" si="95"/>
        <v>Gaseous Compressed Hydrogen via Biomethane SMR from Livestock Manure with Avoided Methane (NMHYG003) - Heavy-Duty Fuel Cell Vehicle|2035</v>
      </c>
    </row>
    <row r="798" spans="1:11" x14ac:dyDescent="0.25">
      <c r="A798" t="s">
        <v>98</v>
      </c>
      <c r="B798" s="12"/>
      <c r="C798" s="12">
        <v>2036</v>
      </c>
      <c r="D798" s="13">
        <v>70.69</v>
      </c>
      <c r="E798" s="13">
        <v>0</v>
      </c>
      <c r="F798" s="14">
        <v>1000000</v>
      </c>
      <c r="G798" s="12" t="s">
        <v>91</v>
      </c>
      <c r="H798" s="13">
        <v>120</v>
      </c>
      <c r="I798" s="13">
        <v>1.9</v>
      </c>
      <c r="J798" s="14">
        <f t="shared" si="94"/>
        <v>16117</v>
      </c>
      <c r="K798" t="str">
        <f t="shared" si="95"/>
        <v>Gaseous Compressed Hydrogen via Biomethane SMR from Livestock Manure with Avoided Methane (NMHYG003) - Heavy-Duty Fuel Cell Vehicle|2036</v>
      </c>
    </row>
    <row r="799" spans="1:11" x14ac:dyDescent="0.25">
      <c r="A799" t="s">
        <v>98</v>
      </c>
      <c r="B799" s="12"/>
      <c r="C799" s="12">
        <v>2037</v>
      </c>
      <c r="D799" s="13">
        <v>69.739999999999995</v>
      </c>
      <c r="E799" s="13">
        <v>0</v>
      </c>
      <c r="F799" s="14">
        <v>1000000</v>
      </c>
      <c r="G799" s="12" t="s">
        <v>91</v>
      </c>
      <c r="H799" s="13">
        <v>120</v>
      </c>
      <c r="I799" s="13">
        <v>1.9</v>
      </c>
      <c r="J799" s="14">
        <f t="shared" si="94"/>
        <v>15901</v>
      </c>
      <c r="K799" t="str">
        <f t="shared" si="95"/>
        <v>Gaseous Compressed Hydrogen via Biomethane SMR from Livestock Manure with Avoided Methane (NMHYG003) - Heavy-Duty Fuel Cell Vehicle|2037</v>
      </c>
    </row>
    <row r="800" spans="1:11" x14ac:dyDescent="0.25">
      <c r="A800" t="s">
        <v>98</v>
      </c>
      <c r="B800" s="12"/>
      <c r="C800" s="12">
        <v>2038</v>
      </c>
      <c r="D800" s="13">
        <v>68.78</v>
      </c>
      <c r="E800" s="13">
        <v>0</v>
      </c>
      <c r="F800" s="14">
        <v>1000000</v>
      </c>
      <c r="G800" s="12" t="s">
        <v>91</v>
      </c>
      <c r="H800" s="13">
        <v>120</v>
      </c>
      <c r="I800" s="13">
        <v>1.9</v>
      </c>
      <c r="J800" s="14">
        <f t="shared" si="94"/>
        <v>15682</v>
      </c>
      <c r="K800" t="str">
        <f t="shared" si="95"/>
        <v>Gaseous Compressed Hydrogen via Biomethane SMR from Livestock Manure with Avoided Methane (NMHYG003) - Heavy-Duty Fuel Cell Vehicle|2038</v>
      </c>
    </row>
    <row r="801" spans="1:11" x14ac:dyDescent="0.25">
      <c r="A801" t="s">
        <v>98</v>
      </c>
      <c r="B801" s="12"/>
      <c r="C801" s="12">
        <v>2039</v>
      </c>
      <c r="D801" s="13">
        <v>67.83</v>
      </c>
      <c r="E801" s="13">
        <v>0</v>
      </c>
      <c r="F801" s="14">
        <v>1000000</v>
      </c>
      <c r="G801" s="12" t="s">
        <v>91</v>
      </c>
      <c r="H801" s="13">
        <v>120</v>
      </c>
      <c r="I801" s="13">
        <v>1.9</v>
      </c>
      <c r="J801" s="14">
        <f t="shared" si="94"/>
        <v>15465</v>
      </c>
      <c r="K801" t="str">
        <f t="shared" si="95"/>
        <v>Gaseous Compressed Hydrogen via Biomethane SMR from Livestock Manure with Avoided Methane (NMHYG003) - Heavy-Duty Fuel Cell Vehicle|2039</v>
      </c>
    </row>
    <row r="802" spans="1:11" ht="25.5" x14ac:dyDescent="0.25">
      <c r="A802" t="s">
        <v>98</v>
      </c>
      <c r="B802" s="12"/>
      <c r="C802" s="12" t="s">
        <v>28</v>
      </c>
      <c r="D802" s="13">
        <v>66.87</v>
      </c>
      <c r="E802" s="13">
        <v>0</v>
      </c>
      <c r="F802" s="14">
        <v>1000000</v>
      </c>
      <c r="G802" s="12" t="s">
        <v>91</v>
      </c>
      <c r="H802" s="13">
        <v>120</v>
      </c>
      <c r="I802" s="13">
        <v>1.9</v>
      </c>
      <c r="J802" s="14">
        <f t="shared" si="94"/>
        <v>15246</v>
      </c>
      <c r="K802" t="str">
        <f t="shared" si="95"/>
        <v>Gaseous Compressed Hydrogen via Biomethane SMR from Livestock Manure with Avoided Methane (NMHYG003) - Heavy-Duty Fuel Cell Vehicle|2040 and subsequent years</v>
      </c>
    </row>
    <row r="803" spans="1:11" x14ac:dyDescent="0.25">
      <c r="D803" s="7"/>
      <c r="E803" s="7"/>
      <c r="F803" s="8"/>
      <c r="H803" s="7"/>
      <c r="I803" s="7"/>
      <c r="J803" s="8"/>
    </row>
    <row r="804" spans="1:11" ht="25.5" x14ac:dyDescent="0.25">
      <c r="A804" t="s">
        <v>99</v>
      </c>
      <c r="B804" s="30" t="s">
        <v>99</v>
      </c>
      <c r="C804" s="30">
        <v>2026</v>
      </c>
      <c r="D804" s="31">
        <v>93.81</v>
      </c>
      <c r="E804" s="31">
        <v>0</v>
      </c>
      <c r="F804" s="32">
        <v>1000000</v>
      </c>
      <c r="G804" s="30" t="s">
        <v>91</v>
      </c>
      <c r="H804" s="31">
        <v>120</v>
      </c>
      <c r="I804" s="31">
        <v>2.1</v>
      </c>
      <c r="J804" s="32">
        <f t="shared" ref="J804:J818" si="96">ROUND(((D804-(E804/I804))*F804*H804*I804)/1000000,0)</f>
        <v>23640</v>
      </c>
      <c r="K804" t="str">
        <f t="shared" ref="K804:K818" si="97">A804&amp;"|"&amp;C804</f>
        <v>Gaseous Compressed Hydrogen via Biomethane SMR from Livestock Manure with Avoided Methane (NMHYG003) - Fuel Cell Forklift|2026</v>
      </c>
    </row>
    <row r="805" spans="1:11" x14ac:dyDescent="0.25">
      <c r="A805" t="s">
        <v>99</v>
      </c>
      <c r="B805" s="12"/>
      <c r="C805" s="12">
        <v>2027</v>
      </c>
      <c r="D805" s="13">
        <v>92.38</v>
      </c>
      <c r="E805" s="13">
        <v>0</v>
      </c>
      <c r="F805" s="14">
        <v>1000000</v>
      </c>
      <c r="G805" s="12" t="s">
        <v>91</v>
      </c>
      <c r="H805" s="13">
        <v>120</v>
      </c>
      <c r="I805" s="13">
        <v>2.1</v>
      </c>
      <c r="J805" s="14">
        <f t="shared" si="96"/>
        <v>23280</v>
      </c>
      <c r="K805" t="str">
        <f t="shared" si="97"/>
        <v>Gaseous Compressed Hydrogen via Biomethane SMR from Livestock Manure with Avoided Methane (NMHYG003) - Fuel Cell Forklift|2027</v>
      </c>
    </row>
    <row r="806" spans="1:11" x14ac:dyDescent="0.25">
      <c r="A806" t="s">
        <v>99</v>
      </c>
      <c r="B806" s="12"/>
      <c r="C806" s="12">
        <v>2028</v>
      </c>
      <c r="D806" s="13">
        <v>89.8</v>
      </c>
      <c r="E806" s="13">
        <v>0</v>
      </c>
      <c r="F806" s="14">
        <v>1000000</v>
      </c>
      <c r="G806" s="12" t="s">
        <v>91</v>
      </c>
      <c r="H806" s="13">
        <v>120</v>
      </c>
      <c r="I806" s="13">
        <v>2.1</v>
      </c>
      <c r="J806" s="14">
        <f t="shared" si="96"/>
        <v>22630</v>
      </c>
      <c r="K806" t="str">
        <f t="shared" si="97"/>
        <v>Gaseous Compressed Hydrogen via Biomethane SMR from Livestock Manure with Avoided Methane (NMHYG003) - Fuel Cell Forklift|2028</v>
      </c>
    </row>
    <row r="807" spans="1:11" x14ac:dyDescent="0.25">
      <c r="A807" t="s">
        <v>99</v>
      </c>
      <c r="B807" s="12"/>
      <c r="C807" s="12">
        <v>2029</v>
      </c>
      <c r="D807" s="13">
        <v>85.02</v>
      </c>
      <c r="E807" s="13">
        <v>0</v>
      </c>
      <c r="F807" s="14">
        <v>1000000</v>
      </c>
      <c r="G807" s="12" t="s">
        <v>91</v>
      </c>
      <c r="H807" s="13">
        <v>120</v>
      </c>
      <c r="I807" s="13">
        <v>2.1</v>
      </c>
      <c r="J807" s="14">
        <f t="shared" si="96"/>
        <v>21425</v>
      </c>
      <c r="K807" t="str">
        <f t="shared" si="97"/>
        <v>Gaseous Compressed Hydrogen via Biomethane SMR from Livestock Manure with Avoided Methane (NMHYG003) - Fuel Cell Forklift|2029</v>
      </c>
    </row>
    <row r="808" spans="1:11" x14ac:dyDescent="0.25">
      <c r="A808" t="s">
        <v>99</v>
      </c>
      <c r="B808" s="12"/>
      <c r="C808" s="12">
        <v>2030</v>
      </c>
      <c r="D808" s="13">
        <v>76.42</v>
      </c>
      <c r="E808" s="13">
        <v>0</v>
      </c>
      <c r="F808" s="14">
        <v>1000000</v>
      </c>
      <c r="G808" s="12" t="s">
        <v>91</v>
      </c>
      <c r="H808" s="13">
        <v>120</v>
      </c>
      <c r="I808" s="13">
        <v>2.1</v>
      </c>
      <c r="J808" s="14">
        <f t="shared" si="96"/>
        <v>19258</v>
      </c>
      <c r="K808" t="str">
        <f t="shared" si="97"/>
        <v>Gaseous Compressed Hydrogen via Biomethane SMR from Livestock Manure with Avoided Methane (NMHYG003) - Fuel Cell Forklift|2030</v>
      </c>
    </row>
    <row r="809" spans="1:11" x14ac:dyDescent="0.25">
      <c r="A809" t="s">
        <v>99</v>
      </c>
      <c r="B809" s="12"/>
      <c r="C809" s="12">
        <v>2031</v>
      </c>
      <c r="D809" s="13">
        <v>75.47</v>
      </c>
      <c r="E809" s="13">
        <v>0</v>
      </c>
      <c r="F809" s="14">
        <v>1000000</v>
      </c>
      <c r="G809" s="12" t="s">
        <v>91</v>
      </c>
      <c r="H809" s="13">
        <v>120</v>
      </c>
      <c r="I809" s="13">
        <v>2.1</v>
      </c>
      <c r="J809" s="14">
        <f t="shared" si="96"/>
        <v>19018</v>
      </c>
      <c r="K809" t="str">
        <f t="shared" si="97"/>
        <v>Gaseous Compressed Hydrogen via Biomethane SMR from Livestock Manure with Avoided Methane (NMHYG003) - Fuel Cell Forklift|2031</v>
      </c>
    </row>
    <row r="810" spans="1:11" x14ac:dyDescent="0.25">
      <c r="A810" t="s">
        <v>99</v>
      </c>
      <c r="B810" s="12"/>
      <c r="C810" s="12">
        <v>2032</v>
      </c>
      <c r="D810" s="13">
        <v>74.510000000000005</v>
      </c>
      <c r="E810" s="13">
        <v>0</v>
      </c>
      <c r="F810" s="14">
        <v>1000000</v>
      </c>
      <c r="G810" s="12" t="s">
        <v>91</v>
      </c>
      <c r="H810" s="13">
        <v>120</v>
      </c>
      <c r="I810" s="13">
        <v>2.1</v>
      </c>
      <c r="J810" s="14">
        <f t="shared" si="96"/>
        <v>18777</v>
      </c>
      <c r="K810" t="str">
        <f t="shared" si="97"/>
        <v>Gaseous Compressed Hydrogen via Biomethane SMR from Livestock Manure with Avoided Methane (NMHYG003) - Fuel Cell Forklift|2032</v>
      </c>
    </row>
    <row r="811" spans="1:11" x14ac:dyDescent="0.25">
      <c r="A811" t="s">
        <v>99</v>
      </c>
      <c r="B811" s="12"/>
      <c r="C811" s="12">
        <v>2033</v>
      </c>
      <c r="D811" s="13">
        <v>73.56</v>
      </c>
      <c r="E811" s="13">
        <v>0</v>
      </c>
      <c r="F811" s="14">
        <v>1000000</v>
      </c>
      <c r="G811" s="12" t="s">
        <v>91</v>
      </c>
      <c r="H811" s="13">
        <v>120</v>
      </c>
      <c r="I811" s="13">
        <v>2.1</v>
      </c>
      <c r="J811" s="14">
        <f t="shared" si="96"/>
        <v>18537</v>
      </c>
      <c r="K811" t="str">
        <f t="shared" si="97"/>
        <v>Gaseous Compressed Hydrogen via Biomethane SMR from Livestock Manure with Avoided Methane (NMHYG003) - Fuel Cell Forklift|2033</v>
      </c>
    </row>
    <row r="812" spans="1:11" x14ac:dyDescent="0.25">
      <c r="A812" t="s">
        <v>99</v>
      </c>
      <c r="B812" s="12"/>
      <c r="C812" s="12">
        <v>2034</v>
      </c>
      <c r="D812" s="13">
        <v>72.599999999999994</v>
      </c>
      <c r="E812" s="13">
        <v>0</v>
      </c>
      <c r="F812" s="14">
        <v>1000000</v>
      </c>
      <c r="G812" s="12" t="s">
        <v>91</v>
      </c>
      <c r="H812" s="13">
        <v>120</v>
      </c>
      <c r="I812" s="13">
        <v>2.1</v>
      </c>
      <c r="J812" s="14">
        <f t="shared" si="96"/>
        <v>18295</v>
      </c>
      <c r="K812" t="str">
        <f t="shared" si="97"/>
        <v>Gaseous Compressed Hydrogen via Biomethane SMR from Livestock Manure with Avoided Methane (NMHYG003) - Fuel Cell Forklift|2034</v>
      </c>
    </row>
    <row r="813" spans="1:11" x14ac:dyDescent="0.25">
      <c r="A813" t="s">
        <v>99</v>
      </c>
      <c r="B813" s="12"/>
      <c r="C813" s="12">
        <v>2035</v>
      </c>
      <c r="D813" s="13">
        <v>71.650000000000006</v>
      </c>
      <c r="E813" s="13">
        <v>0</v>
      </c>
      <c r="F813" s="14">
        <v>1000000</v>
      </c>
      <c r="G813" s="12" t="s">
        <v>91</v>
      </c>
      <c r="H813" s="13">
        <v>120</v>
      </c>
      <c r="I813" s="13">
        <v>2.1</v>
      </c>
      <c r="J813" s="14">
        <f t="shared" si="96"/>
        <v>18056</v>
      </c>
      <c r="K813" t="str">
        <f t="shared" si="97"/>
        <v>Gaseous Compressed Hydrogen via Biomethane SMR from Livestock Manure with Avoided Methane (NMHYG003) - Fuel Cell Forklift|2035</v>
      </c>
    </row>
    <row r="814" spans="1:11" x14ac:dyDescent="0.25">
      <c r="A814" t="s">
        <v>99</v>
      </c>
      <c r="B814" s="12"/>
      <c r="C814" s="12">
        <v>2036</v>
      </c>
      <c r="D814" s="13">
        <v>70.69</v>
      </c>
      <c r="E814" s="13">
        <v>0</v>
      </c>
      <c r="F814" s="14">
        <v>1000000</v>
      </c>
      <c r="G814" s="12" t="s">
        <v>91</v>
      </c>
      <c r="H814" s="13">
        <v>120</v>
      </c>
      <c r="I814" s="13">
        <v>2.1</v>
      </c>
      <c r="J814" s="14">
        <f t="shared" si="96"/>
        <v>17814</v>
      </c>
      <c r="K814" t="str">
        <f t="shared" si="97"/>
        <v>Gaseous Compressed Hydrogen via Biomethane SMR from Livestock Manure with Avoided Methane (NMHYG003) - Fuel Cell Forklift|2036</v>
      </c>
    </row>
    <row r="815" spans="1:11" x14ac:dyDescent="0.25">
      <c r="A815" t="s">
        <v>99</v>
      </c>
      <c r="B815" s="12"/>
      <c r="C815" s="12">
        <v>2037</v>
      </c>
      <c r="D815" s="13">
        <v>69.739999999999995</v>
      </c>
      <c r="E815" s="13">
        <v>0</v>
      </c>
      <c r="F815" s="14">
        <v>1000000</v>
      </c>
      <c r="G815" s="12" t="s">
        <v>91</v>
      </c>
      <c r="H815" s="13">
        <v>120</v>
      </c>
      <c r="I815" s="13">
        <v>2.1</v>
      </c>
      <c r="J815" s="14">
        <f t="shared" si="96"/>
        <v>17574</v>
      </c>
      <c r="K815" t="str">
        <f t="shared" si="97"/>
        <v>Gaseous Compressed Hydrogen via Biomethane SMR from Livestock Manure with Avoided Methane (NMHYG003) - Fuel Cell Forklift|2037</v>
      </c>
    </row>
    <row r="816" spans="1:11" x14ac:dyDescent="0.25">
      <c r="A816" t="s">
        <v>99</v>
      </c>
      <c r="B816" s="12"/>
      <c r="C816" s="12">
        <v>2038</v>
      </c>
      <c r="D816" s="13">
        <v>68.78</v>
      </c>
      <c r="E816" s="13">
        <v>0</v>
      </c>
      <c r="F816" s="14">
        <v>1000000</v>
      </c>
      <c r="G816" s="12" t="s">
        <v>91</v>
      </c>
      <c r="H816" s="13">
        <v>120</v>
      </c>
      <c r="I816" s="13">
        <v>2.1</v>
      </c>
      <c r="J816" s="14">
        <f t="shared" si="96"/>
        <v>17333</v>
      </c>
      <c r="K816" t="str">
        <f t="shared" si="97"/>
        <v>Gaseous Compressed Hydrogen via Biomethane SMR from Livestock Manure with Avoided Methane (NMHYG003) - Fuel Cell Forklift|2038</v>
      </c>
    </row>
    <row r="817" spans="1:11" x14ac:dyDescent="0.25">
      <c r="A817" t="s">
        <v>99</v>
      </c>
      <c r="B817" s="12"/>
      <c r="C817" s="12">
        <v>2039</v>
      </c>
      <c r="D817" s="13">
        <v>67.83</v>
      </c>
      <c r="E817" s="13">
        <v>0</v>
      </c>
      <c r="F817" s="14">
        <v>1000000</v>
      </c>
      <c r="G817" s="12" t="s">
        <v>91</v>
      </c>
      <c r="H817" s="13">
        <v>120</v>
      </c>
      <c r="I817" s="13">
        <v>2.1</v>
      </c>
      <c r="J817" s="14">
        <f t="shared" si="96"/>
        <v>17093</v>
      </c>
      <c r="K817" t="str">
        <f t="shared" si="97"/>
        <v>Gaseous Compressed Hydrogen via Biomethane SMR from Livestock Manure with Avoided Methane (NMHYG003) - Fuel Cell Forklift|2039</v>
      </c>
    </row>
    <row r="818" spans="1:11" ht="25.5" x14ac:dyDescent="0.25">
      <c r="A818" t="s">
        <v>99</v>
      </c>
      <c r="B818" s="12"/>
      <c r="C818" s="12" t="s">
        <v>28</v>
      </c>
      <c r="D818" s="13">
        <v>66.87</v>
      </c>
      <c r="E818" s="13">
        <v>0</v>
      </c>
      <c r="F818" s="14">
        <v>1000000</v>
      </c>
      <c r="G818" s="12" t="s">
        <v>91</v>
      </c>
      <c r="H818" s="13">
        <v>120</v>
      </c>
      <c r="I818" s="13">
        <v>2.1</v>
      </c>
      <c r="J818" s="14">
        <f t="shared" si="96"/>
        <v>16851</v>
      </c>
      <c r="K818" t="str">
        <f t="shared" si="97"/>
        <v>Gaseous Compressed Hydrogen via Biomethane SMR from Livestock Manure with Avoided Methane (NMHYG003) - Fuel Cell Forklift|2040 and subsequent years</v>
      </c>
    </row>
    <row r="819" spans="1:11" x14ac:dyDescent="0.25">
      <c r="D819" s="7"/>
      <c r="E819" s="7"/>
      <c r="F819" s="8"/>
      <c r="H819" s="7"/>
      <c r="I819" s="7"/>
      <c r="J819" s="8"/>
    </row>
    <row r="820" spans="1:11" ht="38.25" x14ac:dyDescent="0.25">
      <c r="A820" t="s">
        <v>100</v>
      </c>
      <c r="B820" s="30" t="s">
        <v>100</v>
      </c>
      <c r="C820" s="30">
        <v>2026</v>
      </c>
      <c r="D820" s="31">
        <v>93.89</v>
      </c>
      <c r="E820" s="31">
        <v>50</v>
      </c>
      <c r="F820" s="32">
        <v>1000000</v>
      </c>
      <c r="G820" s="30" t="s">
        <v>91</v>
      </c>
      <c r="H820" s="31">
        <v>120</v>
      </c>
      <c r="I820" s="31">
        <v>2.5</v>
      </c>
      <c r="J820" s="32">
        <f t="shared" ref="J820:J834" si="98">ROUND(((D820-(E820/I820))*F820*H820*I820)/1000000,0)</f>
        <v>22167</v>
      </c>
      <c r="K820" t="str">
        <f t="shared" ref="K820:K834" si="99">A820&amp;"|"&amp;C820</f>
        <v>Gaseous Compressed Hydrogen via Biomethane SMR from Landfill Gas or Wastewater Treatment (NMHYG004) - Light-Duty Fuel Cell Vehicle|2026</v>
      </c>
    </row>
    <row r="821" spans="1:11" x14ac:dyDescent="0.25">
      <c r="A821" t="s">
        <v>100</v>
      </c>
      <c r="B821" s="12"/>
      <c r="C821" s="12">
        <v>2027</v>
      </c>
      <c r="D821" s="13">
        <v>92.45</v>
      </c>
      <c r="E821" s="13">
        <v>50</v>
      </c>
      <c r="F821" s="14">
        <v>1000000</v>
      </c>
      <c r="G821" s="12" t="s">
        <v>91</v>
      </c>
      <c r="H821" s="13">
        <v>120</v>
      </c>
      <c r="I821" s="13">
        <v>2.5</v>
      </c>
      <c r="J821" s="14">
        <f t="shared" si="98"/>
        <v>21735</v>
      </c>
      <c r="K821" t="str">
        <f t="shared" si="99"/>
        <v>Gaseous Compressed Hydrogen via Biomethane SMR from Landfill Gas or Wastewater Treatment (NMHYG004) - Light-Duty Fuel Cell Vehicle|2027</v>
      </c>
    </row>
    <row r="822" spans="1:11" x14ac:dyDescent="0.25">
      <c r="A822" t="s">
        <v>100</v>
      </c>
      <c r="B822" s="12"/>
      <c r="C822" s="12">
        <v>2028</v>
      </c>
      <c r="D822" s="13">
        <v>89.87</v>
      </c>
      <c r="E822" s="13">
        <v>50</v>
      </c>
      <c r="F822" s="14">
        <v>1000000</v>
      </c>
      <c r="G822" s="12" t="s">
        <v>91</v>
      </c>
      <c r="H822" s="13">
        <v>120</v>
      </c>
      <c r="I822" s="13">
        <v>2.5</v>
      </c>
      <c r="J822" s="14">
        <f t="shared" si="98"/>
        <v>20961</v>
      </c>
      <c r="K822" t="str">
        <f t="shared" si="99"/>
        <v>Gaseous Compressed Hydrogen via Biomethane SMR from Landfill Gas or Wastewater Treatment (NMHYG004) - Light-Duty Fuel Cell Vehicle|2028</v>
      </c>
    </row>
    <row r="823" spans="1:11" x14ac:dyDescent="0.25">
      <c r="A823" t="s">
        <v>100</v>
      </c>
      <c r="B823" s="12"/>
      <c r="C823" s="12">
        <v>2029</v>
      </c>
      <c r="D823" s="13">
        <v>85.09</v>
      </c>
      <c r="E823" s="13">
        <v>50</v>
      </c>
      <c r="F823" s="14">
        <v>1000000</v>
      </c>
      <c r="G823" s="12" t="s">
        <v>91</v>
      </c>
      <c r="H823" s="13">
        <v>120</v>
      </c>
      <c r="I823" s="13">
        <v>2.5</v>
      </c>
      <c r="J823" s="14">
        <f t="shared" si="98"/>
        <v>19527</v>
      </c>
      <c r="K823" t="str">
        <f t="shared" si="99"/>
        <v>Gaseous Compressed Hydrogen via Biomethane SMR from Landfill Gas or Wastewater Treatment (NMHYG004) - Light-Duty Fuel Cell Vehicle|2029</v>
      </c>
    </row>
    <row r="824" spans="1:11" x14ac:dyDescent="0.25">
      <c r="A824" t="s">
        <v>100</v>
      </c>
      <c r="B824" s="12"/>
      <c r="C824" s="12">
        <v>2030</v>
      </c>
      <c r="D824" s="13">
        <v>76.489999999999995</v>
      </c>
      <c r="E824" s="13">
        <v>50</v>
      </c>
      <c r="F824" s="14">
        <v>1000000</v>
      </c>
      <c r="G824" s="12" t="s">
        <v>91</v>
      </c>
      <c r="H824" s="13">
        <v>120</v>
      </c>
      <c r="I824" s="13">
        <v>2.5</v>
      </c>
      <c r="J824" s="14">
        <f t="shared" si="98"/>
        <v>16947</v>
      </c>
      <c r="K824" t="str">
        <f t="shared" si="99"/>
        <v>Gaseous Compressed Hydrogen via Biomethane SMR from Landfill Gas or Wastewater Treatment (NMHYG004) - Light-Duty Fuel Cell Vehicle|2030</v>
      </c>
    </row>
    <row r="825" spans="1:11" x14ac:dyDescent="0.25">
      <c r="A825" t="s">
        <v>100</v>
      </c>
      <c r="B825" s="12"/>
      <c r="C825" s="12">
        <v>2031</v>
      </c>
      <c r="D825" s="13">
        <v>75.53</v>
      </c>
      <c r="E825" s="13">
        <v>50</v>
      </c>
      <c r="F825" s="14">
        <v>1000000</v>
      </c>
      <c r="G825" s="12" t="s">
        <v>91</v>
      </c>
      <c r="H825" s="13">
        <v>120</v>
      </c>
      <c r="I825" s="13">
        <v>2.5</v>
      </c>
      <c r="J825" s="14">
        <f t="shared" si="98"/>
        <v>16659</v>
      </c>
      <c r="K825" t="str">
        <f t="shared" si="99"/>
        <v>Gaseous Compressed Hydrogen via Biomethane SMR from Landfill Gas or Wastewater Treatment (NMHYG004) - Light-Duty Fuel Cell Vehicle|2031</v>
      </c>
    </row>
    <row r="826" spans="1:11" x14ac:dyDescent="0.25">
      <c r="A826" t="s">
        <v>100</v>
      </c>
      <c r="B826" s="12"/>
      <c r="C826" s="12">
        <v>2032</v>
      </c>
      <c r="D826" s="13">
        <v>74.58</v>
      </c>
      <c r="E826" s="13">
        <v>50</v>
      </c>
      <c r="F826" s="14">
        <v>1000000</v>
      </c>
      <c r="G826" s="12" t="s">
        <v>91</v>
      </c>
      <c r="H826" s="13">
        <v>120</v>
      </c>
      <c r="I826" s="13">
        <v>2.5</v>
      </c>
      <c r="J826" s="14">
        <f t="shared" si="98"/>
        <v>16374</v>
      </c>
      <c r="K826" t="str">
        <f t="shared" si="99"/>
        <v>Gaseous Compressed Hydrogen via Biomethane SMR from Landfill Gas or Wastewater Treatment (NMHYG004) - Light-Duty Fuel Cell Vehicle|2032</v>
      </c>
    </row>
    <row r="827" spans="1:11" x14ac:dyDescent="0.25">
      <c r="A827" t="s">
        <v>100</v>
      </c>
      <c r="B827" s="12"/>
      <c r="C827" s="12">
        <v>2033</v>
      </c>
      <c r="D827" s="13">
        <v>73.62</v>
      </c>
      <c r="E827" s="13">
        <v>50</v>
      </c>
      <c r="F827" s="14">
        <v>1000000</v>
      </c>
      <c r="G827" s="12" t="s">
        <v>91</v>
      </c>
      <c r="H827" s="13">
        <v>120</v>
      </c>
      <c r="I827" s="13">
        <v>2.5</v>
      </c>
      <c r="J827" s="14">
        <f t="shared" si="98"/>
        <v>16086</v>
      </c>
      <c r="K827" t="str">
        <f t="shared" si="99"/>
        <v>Gaseous Compressed Hydrogen via Biomethane SMR from Landfill Gas or Wastewater Treatment (NMHYG004) - Light-Duty Fuel Cell Vehicle|2033</v>
      </c>
    </row>
    <row r="828" spans="1:11" x14ac:dyDescent="0.25">
      <c r="A828" t="s">
        <v>100</v>
      </c>
      <c r="B828" s="12"/>
      <c r="C828" s="12">
        <v>2034</v>
      </c>
      <c r="D828" s="13">
        <v>72.66</v>
      </c>
      <c r="E828" s="13">
        <v>50</v>
      </c>
      <c r="F828" s="14">
        <v>1000000</v>
      </c>
      <c r="G828" s="12" t="s">
        <v>91</v>
      </c>
      <c r="H828" s="13">
        <v>120</v>
      </c>
      <c r="I828" s="13">
        <v>2.5</v>
      </c>
      <c r="J828" s="14">
        <f t="shared" si="98"/>
        <v>15798</v>
      </c>
      <c r="K828" t="str">
        <f t="shared" si="99"/>
        <v>Gaseous Compressed Hydrogen via Biomethane SMR from Landfill Gas or Wastewater Treatment (NMHYG004) - Light-Duty Fuel Cell Vehicle|2034</v>
      </c>
    </row>
    <row r="829" spans="1:11" x14ac:dyDescent="0.25">
      <c r="A829" t="s">
        <v>100</v>
      </c>
      <c r="B829" s="12"/>
      <c r="C829" s="12">
        <v>2035</v>
      </c>
      <c r="D829" s="13">
        <v>71.709999999999994</v>
      </c>
      <c r="E829" s="13">
        <v>50</v>
      </c>
      <c r="F829" s="14">
        <v>1000000</v>
      </c>
      <c r="G829" s="12" t="s">
        <v>91</v>
      </c>
      <c r="H829" s="13">
        <v>120</v>
      </c>
      <c r="I829" s="13">
        <v>2.5</v>
      </c>
      <c r="J829" s="14">
        <f t="shared" si="98"/>
        <v>15513</v>
      </c>
      <c r="K829" t="str">
        <f t="shared" si="99"/>
        <v>Gaseous Compressed Hydrogen via Biomethane SMR from Landfill Gas or Wastewater Treatment (NMHYG004) - Light-Duty Fuel Cell Vehicle|2035</v>
      </c>
    </row>
    <row r="830" spans="1:11" x14ac:dyDescent="0.25">
      <c r="A830" t="s">
        <v>100</v>
      </c>
      <c r="B830" s="12"/>
      <c r="C830" s="12">
        <v>2036</v>
      </c>
      <c r="D830" s="13">
        <v>70.75</v>
      </c>
      <c r="E830" s="13">
        <v>50</v>
      </c>
      <c r="F830" s="14">
        <v>1000000</v>
      </c>
      <c r="G830" s="12" t="s">
        <v>91</v>
      </c>
      <c r="H830" s="13">
        <v>120</v>
      </c>
      <c r="I830" s="13">
        <v>2.5</v>
      </c>
      <c r="J830" s="14">
        <f t="shared" si="98"/>
        <v>15225</v>
      </c>
      <c r="K830" t="str">
        <f t="shared" si="99"/>
        <v>Gaseous Compressed Hydrogen via Biomethane SMR from Landfill Gas or Wastewater Treatment (NMHYG004) - Light-Duty Fuel Cell Vehicle|2036</v>
      </c>
    </row>
    <row r="831" spans="1:11" x14ac:dyDescent="0.25">
      <c r="A831" t="s">
        <v>100</v>
      </c>
      <c r="B831" s="12"/>
      <c r="C831" s="12">
        <v>2037</v>
      </c>
      <c r="D831" s="13">
        <v>69.8</v>
      </c>
      <c r="E831" s="13">
        <v>50</v>
      </c>
      <c r="F831" s="14">
        <v>1000000</v>
      </c>
      <c r="G831" s="12" t="s">
        <v>91</v>
      </c>
      <c r="H831" s="13">
        <v>120</v>
      </c>
      <c r="I831" s="13">
        <v>2.5</v>
      </c>
      <c r="J831" s="14">
        <f t="shared" si="98"/>
        <v>14940</v>
      </c>
      <c r="K831" t="str">
        <f t="shared" si="99"/>
        <v>Gaseous Compressed Hydrogen via Biomethane SMR from Landfill Gas or Wastewater Treatment (NMHYG004) - Light-Duty Fuel Cell Vehicle|2037</v>
      </c>
    </row>
    <row r="832" spans="1:11" x14ac:dyDescent="0.25">
      <c r="A832" t="s">
        <v>100</v>
      </c>
      <c r="B832" s="12"/>
      <c r="C832" s="12">
        <v>2038</v>
      </c>
      <c r="D832" s="13">
        <v>68.84</v>
      </c>
      <c r="E832" s="13">
        <v>50</v>
      </c>
      <c r="F832" s="14">
        <v>1000000</v>
      </c>
      <c r="G832" s="12" t="s">
        <v>91</v>
      </c>
      <c r="H832" s="13">
        <v>120</v>
      </c>
      <c r="I832" s="13">
        <v>2.5</v>
      </c>
      <c r="J832" s="14">
        <f t="shared" si="98"/>
        <v>14652</v>
      </c>
      <c r="K832" t="str">
        <f t="shared" si="99"/>
        <v>Gaseous Compressed Hydrogen via Biomethane SMR from Landfill Gas or Wastewater Treatment (NMHYG004) - Light-Duty Fuel Cell Vehicle|2038</v>
      </c>
    </row>
    <row r="833" spans="1:11" x14ac:dyDescent="0.25">
      <c r="A833" t="s">
        <v>100</v>
      </c>
      <c r="B833" s="12"/>
      <c r="C833" s="12">
        <v>2039</v>
      </c>
      <c r="D833" s="13">
        <v>67.88</v>
      </c>
      <c r="E833" s="13">
        <v>50</v>
      </c>
      <c r="F833" s="14">
        <v>1000000</v>
      </c>
      <c r="G833" s="12" t="s">
        <v>91</v>
      </c>
      <c r="H833" s="13">
        <v>120</v>
      </c>
      <c r="I833" s="13">
        <v>2.5</v>
      </c>
      <c r="J833" s="14">
        <f t="shared" si="98"/>
        <v>14364</v>
      </c>
      <c r="K833" t="str">
        <f t="shared" si="99"/>
        <v>Gaseous Compressed Hydrogen via Biomethane SMR from Landfill Gas or Wastewater Treatment (NMHYG004) - Light-Duty Fuel Cell Vehicle|2039</v>
      </c>
    </row>
    <row r="834" spans="1:11" ht="25.5" x14ac:dyDescent="0.25">
      <c r="A834" t="s">
        <v>100</v>
      </c>
      <c r="B834" s="12"/>
      <c r="C834" s="12" t="s">
        <v>28</v>
      </c>
      <c r="D834" s="13">
        <v>66.930000000000007</v>
      </c>
      <c r="E834" s="13">
        <v>50</v>
      </c>
      <c r="F834" s="14">
        <v>1000000</v>
      </c>
      <c r="G834" s="12" t="s">
        <v>91</v>
      </c>
      <c r="H834" s="13">
        <v>120</v>
      </c>
      <c r="I834" s="13">
        <v>2.5</v>
      </c>
      <c r="J834" s="14">
        <f t="shared" si="98"/>
        <v>14079</v>
      </c>
      <c r="K834" t="str">
        <f t="shared" si="99"/>
        <v>Gaseous Compressed Hydrogen via Biomethane SMR from Landfill Gas or Wastewater Treatment (NMHYG004) - Light-Duty Fuel Cell Vehicle|2040 and subsequent years</v>
      </c>
    </row>
    <row r="835" spans="1:11" x14ac:dyDescent="0.25">
      <c r="D835" s="7"/>
      <c r="E835" s="7"/>
      <c r="F835" s="8"/>
      <c r="H835" s="7"/>
      <c r="I835" s="7"/>
      <c r="J835" s="8"/>
    </row>
    <row r="836" spans="1:11" ht="38.25" x14ac:dyDescent="0.25">
      <c r="A836" t="s">
        <v>101</v>
      </c>
      <c r="B836" s="30" t="s">
        <v>101</v>
      </c>
      <c r="C836" s="30">
        <v>2026</v>
      </c>
      <c r="D836" s="31">
        <v>93.81</v>
      </c>
      <c r="E836" s="31">
        <v>50</v>
      </c>
      <c r="F836" s="32">
        <v>1000000</v>
      </c>
      <c r="G836" s="30" t="s">
        <v>91</v>
      </c>
      <c r="H836" s="31">
        <v>120</v>
      </c>
      <c r="I836" s="31">
        <v>1.9</v>
      </c>
      <c r="J836" s="32">
        <f t="shared" ref="J836:J850" si="100">ROUND(((D836-(E836/I836))*F836*H836*I836)/1000000,0)</f>
        <v>15389</v>
      </c>
      <c r="K836" t="str">
        <f t="shared" ref="K836:K850" si="101">A836&amp;"|"&amp;C836</f>
        <v>Gaseous Compressed Hydrogen via Biomethane SMR from Landfill Gas or Wastewater Treatment (NMHYG004) - Heavy-Duty Fuel Cell Vehicle|2026</v>
      </c>
    </row>
    <row r="837" spans="1:11" x14ac:dyDescent="0.25">
      <c r="A837" t="s">
        <v>101</v>
      </c>
      <c r="B837" s="12"/>
      <c r="C837" s="12">
        <v>2027</v>
      </c>
      <c r="D837" s="13">
        <v>92.38</v>
      </c>
      <c r="E837" s="13">
        <v>50</v>
      </c>
      <c r="F837" s="14">
        <v>1000000</v>
      </c>
      <c r="G837" s="12" t="s">
        <v>91</v>
      </c>
      <c r="H837" s="13">
        <v>120</v>
      </c>
      <c r="I837" s="13">
        <v>1.9</v>
      </c>
      <c r="J837" s="14">
        <f t="shared" si="100"/>
        <v>15063</v>
      </c>
      <c r="K837" t="str">
        <f t="shared" si="101"/>
        <v>Gaseous Compressed Hydrogen via Biomethane SMR from Landfill Gas or Wastewater Treatment (NMHYG004) - Heavy-Duty Fuel Cell Vehicle|2027</v>
      </c>
    </row>
    <row r="838" spans="1:11" x14ac:dyDescent="0.25">
      <c r="A838" t="s">
        <v>101</v>
      </c>
      <c r="B838" s="12"/>
      <c r="C838" s="12">
        <v>2028</v>
      </c>
      <c r="D838" s="13">
        <v>89.8</v>
      </c>
      <c r="E838" s="13">
        <v>50</v>
      </c>
      <c r="F838" s="14">
        <v>1000000</v>
      </c>
      <c r="G838" s="12" t="s">
        <v>91</v>
      </c>
      <c r="H838" s="13">
        <v>120</v>
      </c>
      <c r="I838" s="13">
        <v>1.9</v>
      </c>
      <c r="J838" s="14">
        <f t="shared" si="100"/>
        <v>14474</v>
      </c>
      <c r="K838" t="str">
        <f t="shared" si="101"/>
        <v>Gaseous Compressed Hydrogen via Biomethane SMR from Landfill Gas or Wastewater Treatment (NMHYG004) - Heavy-Duty Fuel Cell Vehicle|2028</v>
      </c>
    </row>
    <row r="839" spans="1:11" x14ac:dyDescent="0.25">
      <c r="A839" t="s">
        <v>101</v>
      </c>
      <c r="B839" s="12"/>
      <c r="C839" s="12">
        <v>2029</v>
      </c>
      <c r="D839" s="13">
        <v>85.02</v>
      </c>
      <c r="E839" s="13">
        <v>50</v>
      </c>
      <c r="F839" s="14">
        <v>1000000</v>
      </c>
      <c r="G839" s="12" t="s">
        <v>91</v>
      </c>
      <c r="H839" s="13">
        <v>120</v>
      </c>
      <c r="I839" s="13">
        <v>1.9</v>
      </c>
      <c r="J839" s="14">
        <f t="shared" si="100"/>
        <v>13385</v>
      </c>
      <c r="K839" t="str">
        <f t="shared" si="101"/>
        <v>Gaseous Compressed Hydrogen via Biomethane SMR from Landfill Gas or Wastewater Treatment (NMHYG004) - Heavy-Duty Fuel Cell Vehicle|2029</v>
      </c>
    </row>
    <row r="840" spans="1:11" x14ac:dyDescent="0.25">
      <c r="A840" t="s">
        <v>101</v>
      </c>
      <c r="B840" s="12"/>
      <c r="C840" s="12">
        <v>2030</v>
      </c>
      <c r="D840" s="13">
        <v>76.42</v>
      </c>
      <c r="E840" s="13">
        <v>50</v>
      </c>
      <c r="F840" s="14">
        <v>1000000</v>
      </c>
      <c r="G840" s="12" t="s">
        <v>91</v>
      </c>
      <c r="H840" s="13">
        <v>120</v>
      </c>
      <c r="I840" s="13">
        <v>1.9</v>
      </c>
      <c r="J840" s="14">
        <f t="shared" si="100"/>
        <v>11424</v>
      </c>
      <c r="K840" t="str">
        <f t="shared" si="101"/>
        <v>Gaseous Compressed Hydrogen via Biomethane SMR from Landfill Gas or Wastewater Treatment (NMHYG004) - Heavy-Duty Fuel Cell Vehicle|2030</v>
      </c>
    </row>
    <row r="841" spans="1:11" x14ac:dyDescent="0.25">
      <c r="A841" t="s">
        <v>101</v>
      </c>
      <c r="B841" s="12"/>
      <c r="C841" s="12">
        <v>2031</v>
      </c>
      <c r="D841" s="13">
        <v>75.47</v>
      </c>
      <c r="E841" s="13">
        <v>50</v>
      </c>
      <c r="F841" s="14">
        <v>1000000</v>
      </c>
      <c r="G841" s="12" t="s">
        <v>91</v>
      </c>
      <c r="H841" s="13">
        <v>120</v>
      </c>
      <c r="I841" s="13">
        <v>1.9</v>
      </c>
      <c r="J841" s="14">
        <f t="shared" si="100"/>
        <v>11207</v>
      </c>
      <c r="K841" t="str">
        <f t="shared" si="101"/>
        <v>Gaseous Compressed Hydrogen via Biomethane SMR from Landfill Gas or Wastewater Treatment (NMHYG004) - Heavy-Duty Fuel Cell Vehicle|2031</v>
      </c>
    </row>
    <row r="842" spans="1:11" x14ac:dyDescent="0.25">
      <c r="A842" t="s">
        <v>101</v>
      </c>
      <c r="B842" s="12"/>
      <c r="C842" s="12">
        <v>2032</v>
      </c>
      <c r="D842" s="13">
        <v>74.510000000000005</v>
      </c>
      <c r="E842" s="13">
        <v>50</v>
      </c>
      <c r="F842" s="14">
        <v>1000000</v>
      </c>
      <c r="G842" s="12" t="s">
        <v>91</v>
      </c>
      <c r="H842" s="13">
        <v>120</v>
      </c>
      <c r="I842" s="13">
        <v>1.9</v>
      </c>
      <c r="J842" s="14">
        <f t="shared" si="100"/>
        <v>10988</v>
      </c>
      <c r="K842" t="str">
        <f t="shared" si="101"/>
        <v>Gaseous Compressed Hydrogen via Biomethane SMR from Landfill Gas or Wastewater Treatment (NMHYG004) - Heavy-Duty Fuel Cell Vehicle|2032</v>
      </c>
    </row>
    <row r="843" spans="1:11" x14ac:dyDescent="0.25">
      <c r="A843" t="s">
        <v>101</v>
      </c>
      <c r="B843" s="12"/>
      <c r="C843" s="12">
        <v>2033</v>
      </c>
      <c r="D843" s="13">
        <v>73.56</v>
      </c>
      <c r="E843" s="13">
        <v>50</v>
      </c>
      <c r="F843" s="14">
        <v>1000000</v>
      </c>
      <c r="G843" s="12" t="s">
        <v>91</v>
      </c>
      <c r="H843" s="13">
        <v>120</v>
      </c>
      <c r="I843" s="13">
        <v>1.9</v>
      </c>
      <c r="J843" s="14">
        <f t="shared" si="100"/>
        <v>10772</v>
      </c>
      <c r="K843" t="str">
        <f t="shared" si="101"/>
        <v>Gaseous Compressed Hydrogen via Biomethane SMR from Landfill Gas or Wastewater Treatment (NMHYG004) - Heavy-Duty Fuel Cell Vehicle|2033</v>
      </c>
    </row>
    <row r="844" spans="1:11" x14ac:dyDescent="0.25">
      <c r="A844" t="s">
        <v>101</v>
      </c>
      <c r="B844" s="12"/>
      <c r="C844" s="12">
        <v>2034</v>
      </c>
      <c r="D844" s="13">
        <v>72.599999999999994</v>
      </c>
      <c r="E844" s="13">
        <v>50</v>
      </c>
      <c r="F844" s="14">
        <v>1000000</v>
      </c>
      <c r="G844" s="12" t="s">
        <v>91</v>
      </c>
      <c r="H844" s="13">
        <v>120</v>
      </c>
      <c r="I844" s="13">
        <v>1.9</v>
      </c>
      <c r="J844" s="14">
        <f t="shared" si="100"/>
        <v>10553</v>
      </c>
      <c r="K844" t="str">
        <f t="shared" si="101"/>
        <v>Gaseous Compressed Hydrogen via Biomethane SMR from Landfill Gas or Wastewater Treatment (NMHYG004) - Heavy-Duty Fuel Cell Vehicle|2034</v>
      </c>
    </row>
    <row r="845" spans="1:11" x14ac:dyDescent="0.25">
      <c r="A845" t="s">
        <v>101</v>
      </c>
      <c r="B845" s="12"/>
      <c r="C845" s="12">
        <v>2035</v>
      </c>
      <c r="D845" s="13">
        <v>71.650000000000006</v>
      </c>
      <c r="E845" s="13">
        <v>50</v>
      </c>
      <c r="F845" s="14">
        <v>1000000</v>
      </c>
      <c r="G845" s="12" t="s">
        <v>91</v>
      </c>
      <c r="H845" s="13">
        <v>120</v>
      </c>
      <c r="I845" s="13">
        <v>1.9</v>
      </c>
      <c r="J845" s="14">
        <f t="shared" si="100"/>
        <v>10336</v>
      </c>
      <c r="K845" t="str">
        <f t="shared" si="101"/>
        <v>Gaseous Compressed Hydrogen via Biomethane SMR from Landfill Gas or Wastewater Treatment (NMHYG004) - Heavy-Duty Fuel Cell Vehicle|2035</v>
      </c>
    </row>
    <row r="846" spans="1:11" x14ac:dyDescent="0.25">
      <c r="A846" t="s">
        <v>101</v>
      </c>
      <c r="B846" s="12"/>
      <c r="C846" s="12">
        <v>2036</v>
      </c>
      <c r="D846" s="13">
        <v>70.69</v>
      </c>
      <c r="E846" s="13">
        <v>50</v>
      </c>
      <c r="F846" s="14">
        <v>1000000</v>
      </c>
      <c r="G846" s="12" t="s">
        <v>91</v>
      </c>
      <c r="H846" s="13">
        <v>120</v>
      </c>
      <c r="I846" s="13">
        <v>1.9</v>
      </c>
      <c r="J846" s="14">
        <f t="shared" si="100"/>
        <v>10117</v>
      </c>
      <c r="K846" t="str">
        <f t="shared" si="101"/>
        <v>Gaseous Compressed Hydrogen via Biomethane SMR from Landfill Gas or Wastewater Treatment (NMHYG004) - Heavy-Duty Fuel Cell Vehicle|2036</v>
      </c>
    </row>
    <row r="847" spans="1:11" x14ac:dyDescent="0.25">
      <c r="A847" t="s">
        <v>101</v>
      </c>
      <c r="B847" s="12"/>
      <c r="C847" s="12">
        <v>2037</v>
      </c>
      <c r="D847" s="13">
        <v>69.739999999999995</v>
      </c>
      <c r="E847" s="13">
        <v>50</v>
      </c>
      <c r="F847" s="14">
        <v>1000000</v>
      </c>
      <c r="G847" s="12" t="s">
        <v>91</v>
      </c>
      <c r="H847" s="13">
        <v>120</v>
      </c>
      <c r="I847" s="13">
        <v>1.9</v>
      </c>
      <c r="J847" s="14">
        <f t="shared" si="100"/>
        <v>9901</v>
      </c>
      <c r="K847" t="str">
        <f t="shared" si="101"/>
        <v>Gaseous Compressed Hydrogen via Biomethane SMR from Landfill Gas or Wastewater Treatment (NMHYG004) - Heavy-Duty Fuel Cell Vehicle|2037</v>
      </c>
    </row>
    <row r="848" spans="1:11" x14ac:dyDescent="0.25">
      <c r="A848" t="s">
        <v>101</v>
      </c>
      <c r="B848" s="12"/>
      <c r="C848" s="12">
        <v>2038</v>
      </c>
      <c r="D848" s="13">
        <v>68.78</v>
      </c>
      <c r="E848" s="13">
        <v>50</v>
      </c>
      <c r="F848" s="14">
        <v>1000000</v>
      </c>
      <c r="G848" s="12" t="s">
        <v>91</v>
      </c>
      <c r="H848" s="13">
        <v>120</v>
      </c>
      <c r="I848" s="13">
        <v>1.9</v>
      </c>
      <c r="J848" s="14">
        <f t="shared" si="100"/>
        <v>9682</v>
      </c>
      <c r="K848" t="str">
        <f t="shared" si="101"/>
        <v>Gaseous Compressed Hydrogen via Biomethane SMR from Landfill Gas or Wastewater Treatment (NMHYG004) - Heavy-Duty Fuel Cell Vehicle|2038</v>
      </c>
    </row>
    <row r="849" spans="1:11" x14ac:dyDescent="0.25">
      <c r="A849" t="s">
        <v>101</v>
      </c>
      <c r="B849" s="12"/>
      <c r="C849" s="12">
        <v>2039</v>
      </c>
      <c r="D849" s="13">
        <v>67.83</v>
      </c>
      <c r="E849" s="13">
        <v>50</v>
      </c>
      <c r="F849" s="14">
        <v>1000000</v>
      </c>
      <c r="G849" s="12" t="s">
        <v>91</v>
      </c>
      <c r="H849" s="13">
        <v>120</v>
      </c>
      <c r="I849" s="13">
        <v>1.9</v>
      </c>
      <c r="J849" s="14">
        <f t="shared" si="100"/>
        <v>9465</v>
      </c>
      <c r="K849" t="str">
        <f t="shared" si="101"/>
        <v>Gaseous Compressed Hydrogen via Biomethane SMR from Landfill Gas or Wastewater Treatment (NMHYG004) - Heavy-Duty Fuel Cell Vehicle|2039</v>
      </c>
    </row>
    <row r="850" spans="1:11" ht="25.5" x14ac:dyDescent="0.25">
      <c r="A850" t="s">
        <v>101</v>
      </c>
      <c r="B850" s="12"/>
      <c r="C850" s="12" t="s">
        <v>28</v>
      </c>
      <c r="D850" s="13">
        <v>66.87</v>
      </c>
      <c r="E850" s="13">
        <v>50</v>
      </c>
      <c r="F850" s="14">
        <v>1000000</v>
      </c>
      <c r="G850" s="12" t="s">
        <v>91</v>
      </c>
      <c r="H850" s="13">
        <v>120</v>
      </c>
      <c r="I850" s="13">
        <v>1.9</v>
      </c>
      <c r="J850" s="14">
        <f t="shared" si="100"/>
        <v>9246</v>
      </c>
      <c r="K850" t="str">
        <f t="shared" si="101"/>
        <v>Gaseous Compressed Hydrogen via Biomethane SMR from Landfill Gas or Wastewater Treatment (NMHYG004) - Heavy-Duty Fuel Cell Vehicle|2040 and subsequent years</v>
      </c>
    </row>
    <row r="851" spans="1:11" x14ac:dyDescent="0.25">
      <c r="D851" s="7"/>
      <c r="E851" s="7"/>
      <c r="F851" s="8"/>
      <c r="H851" s="7"/>
      <c r="I851" s="7"/>
      <c r="J851" s="8"/>
    </row>
    <row r="852" spans="1:11" ht="25.5" x14ac:dyDescent="0.25">
      <c r="A852" t="s">
        <v>102</v>
      </c>
      <c r="B852" s="30" t="s">
        <v>102</v>
      </c>
      <c r="C852" s="30">
        <v>2026</v>
      </c>
      <c r="D852" s="31">
        <v>93.81</v>
      </c>
      <c r="E852" s="31">
        <v>50</v>
      </c>
      <c r="F852" s="32">
        <v>1000000</v>
      </c>
      <c r="G852" s="30" t="s">
        <v>91</v>
      </c>
      <c r="H852" s="31">
        <v>120</v>
      </c>
      <c r="I852" s="31">
        <v>2.1</v>
      </c>
      <c r="J852" s="32">
        <f t="shared" ref="J852:J866" si="102">ROUND(((D852-(E852/I852))*F852*H852*I852)/1000000,0)</f>
        <v>17640</v>
      </c>
      <c r="K852" t="str">
        <f t="shared" ref="K852:K866" si="103">A852&amp;"|"&amp;C852</f>
        <v>Gaseous Compressed Hydrogen via Biomethane SMR from Landfill Gas or Wastewater Treatment (NMHYG004) - Fuel Cell Forklift|2026</v>
      </c>
    </row>
    <row r="853" spans="1:11" x14ac:dyDescent="0.25">
      <c r="A853" t="s">
        <v>102</v>
      </c>
      <c r="B853" s="12"/>
      <c r="C853" s="12">
        <v>2027</v>
      </c>
      <c r="D853" s="13">
        <v>92.38</v>
      </c>
      <c r="E853" s="13">
        <v>50</v>
      </c>
      <c r="F853" s="14">
        <v>1000000</v>
      </c>
      <c r="G853" s="12" t="s">
        <v>91</v>
      </c>
      <c r="H853" s="13">
        <v>120</v>
      </c>
      <c r="I853" s="13">
        <v>2.1</v>
      </c>
      <c r="J853" s="14">
        <f t="shared" si="102"/>
        <v>17280</v>
      </c>
      <c r="K853" t="str">
        <f t="shared" si="103"/>
        <v>Gaseous Compressed Hydrogen via Biomethane SMR from Landfill Gas or Wastewater Treatment (NMHYG004) - Fuel Cell Forklift|2027</v>
      </c>
    </row>
    <row r="854" spans="1:11" x14ac:dyDescent="0.25">
      <c r="A854" t="s">
        <v>102</v>
      </c>
      <c r="B854" s="12"/>
      <c r="C854" s="12">
        <v>2028</v>
      </c>
      <c r="D854" s="13">
        <v>89.8</v>
      </c>
      <c r="E854" s="13">
        <v>50</v>
      </c>
      <c r="F854" s="14">
        <v>1000000</v>
      </c>
      <c r="G854" s="12" t="s">
        <v>91</v>
      </c>
      <c r="H854" s="13">
        <v>120</v>
      </c>
      <c r="I854" s="13">
        <v>2.1</v>
      </c>
      <c r="J854" s="14">
        <f t="shared" si="102"/>
        <v>16630</v>
      </c>
      <c r="K854" t="str">
        <f t="shared" si="103"/>
        <v>Gaseous Compressed Hydrogen via Biomethane SMR from Landfill Gas or Wastewater Treatment (NMHYG004) - Fuel Cell Forklift|2028</v>
      </c>
    </row>
    <row r="855" spans="1:11" x14ac:dyDescent="0.25">
      <c r="A855" t="s">
        <v>102</v>
      </c>
      <c r="B855" s="12"/>
      <c r="C855" s="12">
        <v>2029</v>
      </c>
      <c r="D855" s="13">
        <v>85.02</v>
      </c>
      <c r="E855" s="13">
        <v>50</v>
      </c>
      <c r="F855" s="14">
        <v>1000000</v>
      </c>
      <c r="G855" s="12" t="s">
        <v>91</v>
      </c>
      <c r="H855" s="13">
        <v>120</v>
      </c>
      <c r="I855" s="13">
        <v>2.1</v>
      </c>
      <c r="J855" s="14">
        <f t="shared" si="102"/>
        <v>15425</v>
      </c>
      <c r="K855" t="str">
        <f t="shared" si="103"/>
        <v>Gaseous Compressed Hydrogen via Biomethane SMR from Landfill Gas or Wastewater Treatment (NMHYG004) - Fuel Cell Forklift|2029</v>
      </c>
    </row>
    <row r="856" spans="1:11" x14ac:dyDescent="0.25">
      <c r="A856" t="s">
        <v>102</v>
      </c>
      <c r="B856" s="12"/>
      <c r="C856" s="12">
        <v>2030</v>
      </c>
      <c r="D856" s="13">
        <v>76.42</v>
      </c>
      <c r="E856" s="13">
        <v>50</v>
      </c>
      <c r="F856" s="14">
        <v>1000000</v>
      </c>
      <c r="G856" s="12" t="s">
        <v>91</v>
      </c>
      <c r="H856" s="13">
        <v>120</v>
      </c>
      <c r="I856" s="13">
        <v>2.1</v>
      </c>
      <c r="J856" s="14">
        <f t="shared" si="102"/>
        <v>13258</v>
      </c>
      <c r="K856" t="str">
        <f t="shared" si="103"/>
        <v>Gaseous Compressed Hydrogen via Biomethane SMR from Landfill Gas or Wastewater Treatment (NMHYG004) - Fuel Cell Forklift|2030</v>
      </c>
    </row>
    <row r="857" spans="1:11" x14ac:dyDescent="0.25">
      <c r="A857" t="s">
        <v>102</v>
      </c>
      <c r="B857" s="12"/>
      <c r="C857" s="12">
        <v>2031</v>
      </c>
      <c r="D857" s="13">
        <v>75.47</v>
      </c>
      <c r="E857" s="13">
        <v>50</v>
      </c>
      <c r="F857" s="14">
        <v>1000000</v>
      </c>
      <c r="G857" s="12" t="s">
        <v>91</v>
      </c>
      <c r="H857" s="13">
        <v>120</v>
      </c>
      <c r="I857" s="13">
        <v>2.1</v>
      </c>
      <c r="J857" s="14">
        <f t="shared" si="102"/>
        <v>13018</v>
      </c>
      <c r="K857" t="str">
        <f t="shared" si="103"/>
        <v>Gaseous Compressed Hydrogen via Biomethane SMR from Landfill Gas or Wastewater Treatment (NMHYG004) - Fuel Cell Forklift|2031</v>
      </c>
    </row>
    <row r="858" spans="1:11" x14ac:dyDescent="0.25">
      <c r="A858" t="s">
        <v>102</v>
      </c>
      <c r="B858" s="12"/>
      <c r="C858" s="12">
        <v>2032</v>
      </c>
      <c r="D858" s="13">
        <v>74.510000000000005</v>
      </c>
      <c r="E858" s="13">
        <v>50</v>
      </c>
      <c r="F858" s="14">
        <v>1000000</v>
      </c>
      <c r="G858" s="12" t="s">
        <v>91</v>
      </c>
      <c r="H858" s="13">
        <v>120</v>
      </c>
      <c r="I858" s="13">
        <v>2.1</v>
      </c>
      <c r="J858" s="14">
        <f t="shared" si="102"/>
        <v>12777</v>
      </c>
      <c r="K858" t="str">
        <f t="shared" si="103"/>
        <v>Gaseous Compressed Hydrogen via Biomethane SMR from Landfill Gas or Wastewater Treatment (NMHYG004) - Fuel Cell Forklift|2032</v>
      </c>
    </row>
    <row r="859" spans="1:11" x14ac:dyDescent="0.25">
      <c r="A859" t="s">
        <v>102</v>
      </c>
      <c r="B859" s="12"/>
      <c r="C859" s="12">
        <v>2033</v>
      </c>
      <c r="D859" s="13">
        <v>73.56</v>
      </c>
      <c r="E859" s="13">
        <v>50</v>
      </c>
      <c r="F859" s="14">
        <v>1000000</v>
      </c>
      <c r="G859" s="12" t="s">
        <v>91</v>
      </c>
      <c r="H859" s="13">
        <v>120</v>
      </c>
      <c r="I859" s="13">
        <v>2.1</v>
      </c>
      <c r="J859" s="14">
        <f t="shared" si="102"/>
        <v>12537</v>
      </c>
      <c r="K859" t="str">
        <f t="shared" si="103"/>
        <v>Gaseous Compressed Hydrogen via Biomethane SMR from Landfill Gas or Wastewater Treatment (NMHYG004) - Fuel Cell Forklift|2033</v>
      </c>
    </row>
    <row r="860" spans="1:11" x14ac:dyDescent="0.25">
      <c r="A860" t="s">
        <v>102</v>
      </c>
      <c r="B860" s="12"/>
      <c r="C860" s="12">
        <v>2034</v>
      </c>
      <c r="D860" s="13">
        <v>72.599999999999994</v>
      </c>
      <c r="E860" s="13">
        <v>50</v>
      </c>
      <c r="F860" s="14">
        <v>1000000</v>
      </c>
      <c r="G860" s="12" t="s">
        <v>91</v>
      </c>
      <c r="H860" s="13">
        <v>120</v>
      </c>
      <c r="I860" s="13">
        <v>2.1</v>
      </c>
      <c r="J860" s="14">
        <f t="shared" si="102"/>
        <v>12295</v>
      </c>
      <c r="K860" t="str">
        <f t="shared" si="103"/>
        <v>Gaseous Compressed Hydrogen via Biomethane SMR from Landfill Gas or Wastewater Treatment (NMHYG004) - Fuel Cell Forklift|2034</v>
      </c>
    </row>
    <row r="861" spans="1:11" x14ac:dyDescent="0.25">
      <c r="A861" t="s">
        <v>102</v>
      </c>
      <c r="B861" s="12"/>
      <c r="C861" s="12">
        <v>2035</v>
      </c>
      <c r="D861" s="13">
        <v>71.650000000000006</v>
      </c>
      <c r="E861" s="13">
        <v>50</v>
      </c>
      <c r="F861" s="14">
        <v>1000000</v>
      </c>
      <c r="G861" s="12" t="s">
        <v>91</v>
      </c>
      <c r="H861" s="13">
        <v>120</v>
      </c>
      <c r="I861" s="13">
        <v>2.1</v>
      </c>
      <c r="J861" s="14">
        <f t="shared" si="102"/>
        <v>12056</v>
      </c>
      <c r="K861" t="str">
        <f t="shared" si="103"/>
        <v>Gaseous Compressed Hydrogen via Biomethane SMR from Landfill Gas or Wastewater Treatment (NMHYG004) - Fuel Cell Forklift|2035</v>
      </c>
    </row>
    <row r="862" spans="1:11" x14ac:dyDescent="0.25">
      <c r="A862" t="s">
        <v>102</v>
      </c>
      <c r="B862" s="12"/>
      <c r="C862" s="12">
        <v>2036</v>
      </c>
      <c r="D862" s="13">
        <v>70.69</v>
      </c>
      <c r="E862" s="13">
        <v>50</v>
      </c>
      <c r="F862" s="14">
        <v>1000000</v>
      </c>
      <c r="G862" s="12" t="s">
        <v>91</v>
      </c>
      <c r="H862" s="13">
        <v>120</v>
      </c>
      <c r="I862" s="13">
        <v>2.1</v>
      </c>
      <c r="J862" s="14">
        <f t="shared" si="102"/>
        <v>11814</v>
      </c>
      <c r="K862" t="str">
        <f t="shared" si="103"/>
        <v>Gaseous Compressed Hydrogen via Biomethane SMR from Landfill Gas or Wastewater Treatment (NMHYG004) - Fuel Cell Forklift|2036</v>
      </c>
    </row>
    <row r="863" spans="1:11" x14ac:dyDescent="0.25">
      <c r="A863" t="s">
        <v>102</v>
      </c>
      <c r="B863" s="12"/>
      <c r="C863" s="12">
        <v>2037</v>
      </c>
      <c r="D863" s="13">
        <v>69.739999999999995</v>
      </c>
      <c r="E863" s="13">
        <v>50</v>
      </c>
      <c r="F863" s="14">
        <v>1000000</v>
      </c>
      <c r="G863" s="12" t="s">
        <v>91</v>
      </c>
      <c r="H863" s="13">
        <v>120</v>
      </c>
      <c r="I863" s="13">
        <v>2.1</v>
      </c>
      <c r="J863" s="14">
        <f t="shared" si="102"/>
        <v>11574</v>
      </c>
      <c r="K863" t="str">
        <f t="shared" si="103"/>
        <v>Gaseous Compressed Hydrogen via Biomethane SMR from Landfill Gas or Wastewater Treatment (NMHYG004) - Fuel Cell Forklift|2037</v>
      </c>
    </row>
    <row r="864" spans="1:11" x14ac:dyDescent="0.25">
      <c r="A864" t="s">
        <v>102</v>
      </c>
      <c r="B864" s="12"/>
      <c r="C864" s="12">
        <v>2038</v>
      </c>
      <c r="D864" s="13">
        <v>68.78</v>
      </c>
      <c r="E864" s="13">
        <v>50</v>
      </c>
      <c r="F864" s="14">
        <v>1000000</v>
      </c>
      <c r="G864" s="12" t="s">
        <v>91</v>
      </c>
      <c r="H864" s="13">
        <v>120</v>
      </c>
      <c r="I864" s="13">
        <v>2.1</v>
      </c>
      <c r="J864" s="14">
        <f t="shared" si="102"/>
        <v>11333</v>
      </c>
      <c r="K864" t="str">
        <f t="shared" si="103"/>
        <v>Gaseous Compressed Hydrogen via Biomethane SMR from Landfill Gas or Wastewater Treatment (NMHYG004) - Fuel Cell Forklift|2038</v>
      </c>
    </row>
    <row r="865" spans="1:11" x14ac:dyDescent="0.25">
      <c r="A865" t="s">
        <v>102</v>
      </c>
      <c r="B865" s="12"/>
      <c r="C865" s="12">
        <v>2039</v>
      </c>
      <c r="D865" s="13">
        <v>67.83</v>
      </c>
      <c r="E865" s="13">
        <v>50</v>
      </c>
      <c r="F865" s="14">
        <v>1000000</v>
      </c>
      <c r="G865" s="12" t="s">
        <v>91</v>
      </c>
      <c r="H865" s="13">
        <v>120</v>
      </c>
      <c r="I865" s="13">
        <v>2.1</v>
      </c>
      <c r="J865" s="14">
        <f t="shared" si="102"/>
        <v>11093</v>
      </c>
      <c r="K865" t="str">
        <f t="shared" si="103"/>
        <v>Gaseous Compressed Hydrogen via Biomethane SMR from Landfill Gas or Wastewater Treatment (NMHYG004) - Fuel Cell Forklift|2039</v>
      </c>
    </row>
    <row r="866" spans="1:11" ht="25.5" x14ac:dyDescent="0.25">
      <c r="A866" t="s">
        <v>102</v>
      </c>
      <c r="B866" s="12"/>
      <c r="C866" s="12" t="s">
        <v>28</v>
      </c>
      <c r="D866" s="13">
        <v>66.87</v>
      </c>
      <c r="E866" s="13">
        <v>50</v>
      </c>
      <c r="F866" s="14">
        <v>1000000</v>
      </c>
      <c r="G866" s="12" t="s">
        <v>91</v>
      </c>
      <c r="H866" s="13">
        <v>120</v>
      </c>
      <c r="I866" s="13">
        <v>2.1</v>
      </c>
      <c r="J866" s="14">
        <f t="shared" si="102"/>
        <v>10851</v>
      </c>
      <c r="K866" t="str">
        <f t="shared" si="103"/>
        <v>Gaseous Compressed Hydrogen via Biomethane SMR from Landfill Gas or Wastewater Treatment (NMHYG004) - Fuel Cell Forklift|2040 and subsequent years</v>
      </c>
    </row>
    <row r="867" spans="1:11" x14ac:dyDescent="0.25">
      <c r="D867" s="7"/>
      <c r="E867" s="7"/>
      <c r="F867" s="8"/>
      <c r="H867" s="7"/>
      <c r="I867" s="7"/>
      <c r="J867" s="8"/>
    </row>
    <row r="868" spans="1:11" ht="25.5" x14ac:dyDescent="0.25">
      <c r="A868" t="s">
        <v>103</v>
      </c>
      <c r="B868" s="30" t="s">
        <v>103</v>
      </c>
      <c r="C868" s="30">
        <v>2026</v>
      </c>
      <c r="D868" s="31">
        <v>93.89</v>
      </c>
      <c r="E868" s="31">
        <v>230</v>
      </c>
      <c r="F868" s="32">
        <v>1000000</v>
      </c>
      <c r="G868" s="30" t="s">
        <v>91</v>
      </c>
      <c r="H868" s="31">
        <v>120</v>
      </c>
      <c r="I868" s="31">
        <v>2.5</v>
      </c>
      <c r="J868" s="32">
        <f t="shared" ref="J868:J882" si="104">ROUND(((D868-(E868/I868))*F868*H868*I868)/1000000,0)</f>
        <v>567</v>
      </c>
      <c r="K868" t="str">
        <f t="shared" ref="K868:K882" si="105">A868&amp;"|"&amp;C868</f>
        <v>Gaseous Compressed Hydrogen via Electrolysis Using Average Grid Electricity (NMHYG005) - Light-Duty Fuel Cell Vehicle|2026</v>
      </c>
    </row>
    <row r="869" spans="1:11" x14ac:dyDescent="0.25">
      <c r="A869" t="s">
        <v>103</v>
      </c>
      <c r="B869" s="12"/>
      <c r="C869" s="12">
        <v>2027</v>
      </c>
      <c r="D869" s="13">
        <v>92.45</v>
      </c>
      <c r="E869" s="13">
        <v>230</v>
      </c>
      <c r="F869" s="14">
        <v>1000000</v>
      </c>
      <c r="G869" s="12" t="s">
        <v>91</v>
      </c>
      <c r="H869" s="13">
        <v>120</v>
      </c>
      <c r="I869" s="13">
        <v>2.5</v>
      </c>
      <c r="J869" s="14">
        <f t="shared" si="104"/>
        <v>135</v>
      </c>
      <c r="K869" t="str">
        <f t="shared" si="105"/>
        <v>Gaseous Compressed Hydrogen via Electrolysis Using Average Grid Electricity (NMHYG005) - Light-Duty Fuel Cell Vehicle|2027</v>
      </c>
    </row>
    <row r="870" spans="1:11" x14ac:dyDescent="0.25">
      <c r="A870" t="s">
        <v>103</v>
      </c>
      <c r="B870" s="12"/>
      <c r="C870" s="12">
        <v>2028</v>
      </c>
      <c r="D870" s="13">
        <v>89.87</v>
      </c>
      <c r="E870" s="13">
        <v>230</v>
      </c>
      <c r="F870" s="14">
        <v>1000000</v>
      </c>
      <c r="G870" s="12" t="s">
        <v>91</v>
      </c>
      <c r="H870" s="13">
        <v>120</v>
      </c>
      <c r="I870" s="13">
        <v>2.5</v>
      </c>
      <c r="J870" s="14">
        <f t="shared" si="104"/>
        <v>-639</v>
      </c>
      <c r="K870" t="str">
        <f t="shared" si="105"/>
        <v>Gaseous Compressed Hydrogen via Electrolysis Using Average Grid Electricity (NMHYG005) - Light-Duty Fuel Cell Vehicle|2028</v>
      </c>
    </row>
    <row r="871" spans="1:11" x14ac:dyDescent="0.25">
      <c r="A871" t="s">
        <v>103</v>
      </c>
      <c r="B871" s="12"/>
      <c r="C871" s="12">
        <v>2029</v>
      </c>
      <c r="D871" s="13">
        <v>85.09</v>
      </c>
      <c r="E871" s="13">
        <v>230</v>
      </c>
      <c r="F871" s="14">
        <v>1000000</v>
      </c>
      <c r="G871" s="12" t="s">
        <v>91</v>
      </c>
      <c r="H871" s="13">
        <v>120</v>
      </c>
      <c r="I871" s="13">
        <v>2.5</v>
      </c>
      <c r="J871" s="14">
        <f t="shared" si="104"/>
        <v>-2073</v>
      </c>
      <c r="K871" t="str">
        <f t="shared" si="105"/>
        <v>Gaseous Compressed Hydrogen via Electrolysis Using Average Grid Electricity (NMHYG005) - Light-Duty Fuel Cell Vehicle|2029</v>
      </c>
    </row>
    <row r="872" spans="1:11" x14ac:dyDescent="0.25">
      <c r="A872" t="s">
        <v>103</v>
      </c>
      <c r="B872" s="12"/>
      <c r="C872" s="12">
        <v>2030</v>
      </c>
      <c r="D872" s="13">
        <v>76.489999999999995</v>
      </c>
      <c r="E872" s="13">
        <v>230</v>
      </c>
      <c r="F872" s="14">
        <v>1000000</v>
      </c>
      <c r="G872" s="12" t="s">
        <v>91</v>
      </c>
      <c r="H872" s="13">
        <v>120</v>
      </c>
      <c r="I872" s="13">
        <v>2.5</v>
      </c>
      <c r="J872" s="14">
        <f t="shared" si="104"/>
        <v>-4653</v>
      </c>
      <c r="K872" t="str">
        <f t="shared" si="105"/>
        <v>Gaseous Compressed Hydrogen via Electrolysis Using Average Grid Electricity (NMHYG005) - Light-Duty Fuel Cell Vehicle|2030</v>
      </c>
    </row>
    <row r="873" spans="1:11" x14ac:dyDescent="0.25">
      <c r="A873" t="s">
        <v>103</v>
      </c>
      <c r="B873" s="12"/>
      <c r="C873" s="12">
        <v>2031</v>
      </c>
      <c r="D873" s="13">
        <v>75.53</v>
      </c>
      <c r="E873" s="13">
        <v>230</v>
      </c>
      <c r="F873" s="14">
        <v>1000000</v>
      </c>
      <c r="G873" s="12" t="s">
        <v>91</v>
      </c>
      <c r="H873" s="13">
        <v>120</v>
      </c>
      <c r="I873" s="13">
        <v>2.5</v>
      </c>
      <c r="J873" s="14">
        <f t="shared" si="104"/>
        <v>-4941</v>
      </c>
      <c r="K873" t="str">
        <f t="shared" si="105"/>
        <v>Gaseous Compressed Hydrogen via Electrolysis Using Average Grid Electricity (NMHYG005) - Light-Duty Fuel Cell Vehicle|2031</v>
      </c>
    </row>
    <row r="874" spans="1:11" x14ac:dyDescent="0.25">
      <c r="A874" t="s">
        <v>103</v>
      </c>
      <c r="B874" s="12"/>
      <c r="C874" s="12">
        <v>2032</v>
      </c>
      <c r="D874" s="13">
        <v>74.58</v>
      </c>
      <c r="E874" s="13">
        <v>230</v>
      </c>
      <c r="F874" s="14">
        <v>1000000</v>
      </c>
      <c r="G874" s="12" t="s">
        <v>91</v>
      </c>
      <c r="H874" s="13">
        <v>120</v>
      </c>
      <c r="I874" s="13">
        <v>2.5</v>
      </c>
      <c r="J874" s="14">
        <f t="shared" si="104"/>
        <v>-5226</v>
      </c>
      <c r="K874" t="str">
        <f t="shared" si="105"/>
        <v>Gaseous Compressed Hydrogen via Electrolysis Using Average Grid Electricity (NMHYG005) - Light-Duty Fuel Cell Vehicle|2032</v>
      </c>
    </row>
    <row r="875" spans="1:11" x14ac:dyDescent="0.25">
      <c r="A875" t="s">
        <v>103</v>
      </c>
      <c r="B875" s="12"/>
      <c r="C875" s="12">
        <v>2033</v>
      </c>
      <c r="D875" s="13">
        <v>73.62</v>
      </c>
      <c r="E875" s="13">
        <v>230</v>
      </c>
      <c r="F875" s="14">
        <v>1000000</v>
      </c>
      <c r="G875" s="12" t="s">
        <v>91</v>
      </c>
      <c r="H875" s="13">
        <v>120</v>
      </c>
      <c r="I875" s="13">
        <v>2.5</v>
      </c>
      <c r="J875" s="14">
        <f t="shared" si="104"/>
        <v>-5514</v>
      </c>
      <c r="K875" t="str">
        <f t="shared" si="105"/>
        <v>Gaseous Compressed Hydrogen via Electrolysis Using Average Grid Electricity (NMHYG005) - Light-Duty Fuel Cell Vehicle|2033</v>
      </c>
    </row>
    <row r="876" spans="1:11" x14ac:dyDescent="0.25">
      <c r="A876" t="s">
        <v>103</v>
      </c>
      <c r="B876" s="12"/>
      <c r="C876" s="12">
        <v>2034</v>
      </c>
      <c r="D876" s="13">
        <v>72.66</v>
      </c>
      <c r="E876" s="13">
        <v>230</v>
      </c>
      <c r="F876" s="14">
        <v>1000000</v>
      </c>
      <c r="G876" s="12" t="s">
        <v>91</v>
      </c>
      <c r="H876" s="13">
        <v>120</v>
      </c>
      <c r="I876" s="13">
        <v>2.5</v>
      </c>
      <c r="J876" s="14">
        <f t="shared" si="104"/>
        <v>-5802</v>
      </c>
      <c r="K876" t="str">
        <f t="shared" si="105"/>
        <v>Gaseous Compressed Hydrogen via Electrolysis Using Average Grid Electricity (NMHYG005) - Light-Duty Fuel Cell Vehicle|2034</v>
      </c>
    </row>
    <row r="877" spans="1:11" x14ac:dyDescent="0.25">
      <c r="A877" t="s">
        <v>103</v>
      </c>
      <c r="B877" s="12"/>
      <c r="C877" s="12">
        <v>2035</v>
      </c>
      <c r="D877" s="13">
        <v>71.709999999999994</v>
      </c>
      <c r="E877" s="13">
        <v>230</v>
      </c>
      <c r="F877" s="14">
        <v>1000000</v>
      </c>
      <c r="G877" s="12" t="s">
        <v>91</v>
      </c>
      <c r="H877" s="13">
        <v>120</v>
      </c>
      <c r="I877" s="13">
        <v>2.5</v>
      </c>
      <c r="J877" s="14">
        <f t="shared" si="104"/>
        <v>-6087</v>
      </c>
      <c r="K877" t="str">
        <f t="shared" si="105"/>
        <v>Gaseous Compressed Hydrogen via Electrolysis Using Average Grid Electricity (NMHYG005) - Light-Duty Fuel Cell Vehicle|2035</v>
      </c>
    </row>
    <row r="878" spans="1:11" x14ac:dyDescent="0.25">
      <c r="A878" t="s">
        <v>103</v>
      </c>
      <c r="B878" s="12"/>
      <c r="C878" s="12">
        <v>2036</v>
      </c>
      <c r="D878" s="13">
        <v>70.75</v>
      </c>
      <c r="E878" s="13">
        <v>230</v>
      </c>
      <c r="F878" s="14">
        <v>1000000</v>
      </c>
      <c r="G878" s="12" t="s">
        <v>91</v>
      </c>
      <c r="H878" s="13">
        <v>120</v>
      </c>
      <c r="I878" s="13">
        <v>2.5</v>
      </c>
      <c r="J878" s="14">
        <f t="shared" si="104"/>
        <v>-6375</v>
      </c>
      <c r="K878" t="str">
        <f t="shared" si="105"/>
        <v>Gaseous Compressed Hydrogen via Electrolysis Using Average Grid Electricity (NMHYG005) - Light-Duty Fuel Cell Vehicle|2036</v>
      </c>
    </row>
    <row r="879" spans="1:11" x14ac:dyDescent="0.25">
      <c r="A879" t="s">
        <v>103</v>
      </c>
      <c r="B879" s="12"/>
      <c r="C879" s="12">
        <v>2037</v>
      </c>
      <c r="D879" s="13">
        <v>69.8</v>
      </c>
      <c r="E879" s="13">
        <v>230</v>
      </c>
      <c r="F879" s="14">
        <v>1000000</v>
      </c>
      <c r="G879" s="12" t="s">
        <v>91</v>
      </c>
      <c r="H879" s="13">
        <v>120</v>
      </c>
      <c r="I879" s="13">
        <v>2.5</v>
      </c>
      <c r="J879" s="14">
        <f t="shared" si="104"/>
        <v>-6660</v>
      </c>
      <c r="K879" t="str">
        <f t="shared" si="105"/>
        <v>Gaseous Compressed Hydrogen via Electrolysis Using Average Grid Electricity (NMHYG005) - Light-Duty Fuel Cell Vehicle|2037</v>
      </c>
    </row>
    <row r="880" spans="1:11" x14ac:dyDescent="0.25">
      <c r="A880" t="s">
        <v>103</v>
      </c>
      <c r="B880" s="12"/>
      <c r="C880" s="12">
        <v>2038</v>
      </c>
      <c r="D880" s="13">
        <v>68.84</v>
      </c>
      <c r="E880" s="13">
        <v>230</v>
      </c>
      <c r="F880" s="14">
        <v>1000000</v>
      </c>
      <c r="G880" s="12" t="s">
        <v>91</v>
      </c>
      <c r="H880" s="13">
        <v>120</v>
      </c>
      <c r="I880" s="13">
        <v>2.5</v>
      </c>
      <c r="J880" s="14">
        <f t="shared" si="104"/>
        <v>-6948</v>
      </c>
      <c r="K880" t="str">
        <f t="shared" si="105"/>
        <v>Gaseous Compressed Hydrogen via Electrolysis Using Average Grid Electricity (NMHYG005) - Light-Duty Fuel Cell Vehicle|2038</v>
      </c>
    </row>
    <row r="881" spans="1:11" x14ac:dyDescent="0.25">
      <c r="A881" t="s">
        <v>103</v>
      </c>
      <c r="B881" s="12"/>
      <c r="C881" s="12">
        <v>2039</v>
      </c>
      <c r="D881" s="13">
        <v>67.88</v>
      </c>
      <c r="E881" s="13">
        <v>230</v>
      </c>
      <c r="F881" s="14">
        <v>1000000</v>
      </c>
      <c r="G881" s="12" t="s">
        <v>91</v>
      </c>
      <c r="H881" s="13">
        <v>120</v>
      </c>
      <c r="I881" s="13">
        <v>2.5</v>
      </c>
      <c r="J881" s="14">
        <f t="shared" si="104"/>
        <v>-7236</v>
      </c>
      <c r="K881" t="str">
        <f t="shared" si="105"/>
        <v>Gaseous Compressed Hydrogen via Electrolysis Using Average Grid Electricity (NMHYG005) - Light-Duty Fuel Cell Vehicle|2039</v>
      </c>
    </row>
    <row r="882" spans="1:11" ht="25.5" x14ac:dyDescent="0.25">
      <c r="A882" t="s">
        <v>103</v>
      </c>
      <c r="B882" s="12"/>
      <c r="C882" s="12" t="s">
        <v>28</v>
      </c>
      <c r="D882" s="13">
        <v>66.930000000000007</v>
      </c>
      <c r="E882" s="13">
        <v>230</v>
      </c>
      <c r="F882" s="14">
        <v>1000000</v>
      </c>
      <c r="G882" s="12" t="s">
        <v>91</v>
      </c>
      <c r="H882" s="13">
        <v>120</v>
      </c>
      <c r="I882" s="13">
        <v>2.5</v>
      </c>
      <c r="J882" s="14">
        <f t="shared" si="104"/>
        <v>-7521</v>
      </c>
      <c r="K882" t="str">
        <f t="shared" si="105"/>
        <v>Gaseous Compressed Hydrogen via Electrolysis Using Average Grid Electricity (NMHYG005) - Light-Duty Fuel Cell Vehicle|2040 and subsequent years</v>
      </c>
    </row>
    <row r="883" spans="1:11" x14ac:dyDescent="0.25">
      <c r="D883" s="7"/>
      <c r="E883" s="7"/>
      <c r="F883" s="8"/>
      <c r="H883" s="7"/>
      <c r="I883" s="7"/>
      <c r="J883" s="8"/>
    </row>
    <row r="884" spans="1:11" ht="25.5" x14ac:dyDescent="0.25">
      <c r="A884" t="s">
        <v>104</v>
      </c>
      <c r="B884" s="30" t="s">
        <v>104</v>
      </c>
      <c r="C884" s="30">
        <v>2026</v>
      </c>
      <c r="D884" s="31">
        <v>93.81</v>
      </c>
      <c r="E884" s="31">
        <v>230</v>
      </c>
      <c r="F884" s="32">
        <v>1000000</v>
      </c>
      <c r="G884" s="30" t="s">
        <v>91</v>
      </c>
      <c r="H884" s="31">
        <v>120</v>
      </c>
      <c r="I884" s="31">
        <v>1.9</v>
      </c>
      <c r="J884" s="32">
        <f t="shared" ref="J884:J898" si="106">ROUND(((D884-(E884/I884))*F884*H884*I884)/1000000,0)</f>
        <v>-6211</v>
      </c>
      <c r="K884" t="str">
        <f t="shared" ref="K884:K898" si="107">A884&amp;"|"&amp;C884</f>
        <v>Gaseous Compressed Hydrogen via Electrolysis Using Average Grid Electricity (NMHYG005) - Heavy-Duty Fuel Cell Vehicle|2026</v>
      </c>
    </row>
    <row r="885" spans="1:11" x14ac:dyDescent="0.25">
      <c r="A885" t="s">
        <v>104</v>
      </c>
      <c r="B885" s="12"/>
      <c r="C885" s="12">
        <v>2027</v>
      </c>
      <c r="D885" s="13">
        <v>92.38</v>
      </c>
      <c r="E885" s="13">
        <v>230</v>
      </c>
      <c r="F885" s="14">
        <v>1000000</v>
      </c>
      <c r="G885" s="12" t="s">
        <v>91</v>
      </c>
      <c r="H885" s="13">
        <v>120</v>
      </c>
      <c r="I885" s="13">
        <v>1.9</v>
      </c>
      <c r="J885" s="14">
        <f t="shared" si="106"/>
        <v>-6537</v>
      </c>
      <c r="K885" t="str">
        <f t="shared" si="107"/>
        <v>Gaseous Compressed Hydrogen via Electrolysis Using Average Grid Electricity (NMHYG005) - Heavy-Duty Fuel Cell Vehicle|2027</v>
      </c>
    </row>
    <row r="886" spans="1:11" x14ac:dyDescent="0.25">
      <c r="A886" t="s">
        <v>104</v>
      </c>
      <c r="B886" s="12"/>
      <c r="C886" s="12">
        <v>2028</v>
      </c>
      <c r="D886" s="13">
        <v>89.8</v>
      </c>
      <c r="E886" s="13">
        <v>230</v>
      </c>
      <c r="F886" s="14">
        <v>1000000</v>
      </c>
      <c r="G886" s="12" t="s">
        <v>91</v>
      </c>
      <c r="H886" s="13">
        <v>120</v>
      </c>
      <c r="I886" s="13">
        <v>1.9</v>
      </c>
      <c r="J886" s="14">
        <f t="shared" si="106"/>
        <v>-7126</v>
      </c>
      <c r="K886" t="str">
        <f t="shared" si="107"/>
        <v>Gaseous Compressed Hydrogen via Electrolysis Using Average Grid Electricity (NMHYG005) - Heavy-Duty Fuel Cell Vehicle|2028</v>
      </c>
    </row>
    <row r="887" spans="1:11" x14ac:dyDescent="0.25">
      <c r="A887" t="s">
        <v>104</v>
      </c>
      <c r="B887" s="12"/>
      <c r="C887" s="12">
        <v>2029</v>
      </c>
      <c r="D887" s="13">
        <v>85.02</v>
      </c>
      <c r="E887" s="13">
        <v>230</v>
      </c>
      <c r="F887" s="14">
        <v>1000000</v>
      </c>
      <c r="G887" s="12" t="s">
        <v>91</v>
      </c>
      <c r="H887" s="13">
        <v>120</v>
      </c>
      <c r="I887" s="13">
        <v>1.9</v>
      </c>
      <c r="J887" s="14">
        <f t="shared" si="106"/>
        <v>-8215</v>
      </c>
      <c r="K887" t="str">
        <f t="shared" si="107"/>
        <v>Gaseous Compressed Hydrogen via Electrolysis Using Average Grid Electricity (NMHYG005) - Heavy-Duty Fuel Cell Vehicle|2029</v>
      </c>
    </row>
    <row r="888" spans="1:11" x14ac:dyDescent="0.25">
      <c r="A888" t="s">
        <v>104</v>
      </c>
      <c r="B888" s="12"/>
      <c r="C888" s="12">
        <v>2030</v>
      </c>
      <c r="D888" s="13">
        <v>76.42</v>
      </c>
      <c r="E888" s="13">
        <v>230</v>
      </c>
      <c r="F888" s="14">
        <v>1000000</v>
      </c>
      <c r="G888" s="12" t="s">
        <v>91</v>
      </c>
      <c r="H888" s="13">
        <v>120</v>
      </c>
      <c r="I888" s="13">
        <v>1.9</v>
      </c>
      <c r="J888" s="14">
        <f t="shared" si="106"/>
        <v>-10176</v>
      </c>
      <c r="K888" t="str">
        <f t="shared" si="107"/>
        <v>Gaseous Compressed Hydrogen via Electrolysis Using Average Grid Electricity (NMHYG005) - Heavy-Duty Fuel Cell Vehicle|2030</v>
      </c>
    </row>
    <row r="889" spans="1:11" x14ac:dyDescent="0.25">
      <c r="A889" t="s">
        <v>104</v>
      </c>
      <c r="B889" s="12"/>
      <c r="C889" s="12">
        <v>2031</v>
      </c>
      <c r="D889" s="13">
        <v>75.47</v>
      </c>
      <c r="E889" s="13">
        <v>230</v>
      </c>
      <c r="F889" s="14">
        <v>1000000</v>
      </c>
      <c r="G889" s="12" t="s">
        <v>91</v>
      </c>
      <c r="H889" s="13">
        <v>120</v>
      </c>
      <c r="I889" s="13">
        <v>1.9</v>
      </c>
      <c r="J889" s="14">
        <f t="shared" si="106"/>
        <v>-10393</v>
      </c>
      <c r="K889" t="str">
        <f t="shared" si="107"/>
        <v>Gaseous Compressed Hydrogen via Electrolysis Using Average Grid Electricity (NMHYG005) - Heavy-Duty Fuel Cell Vehicle|2031</v>
      </c>
    </row>
    <row r="890" spans="1:11" x14ac:dyDescent="0.25">
      <c r="A890" t="s">
        <v>104</v>
      </c>
      <c r="B890" s="12"/>
      <c r="C890" s="12">
        <v>2032</v>
      </c>
      <c r="D890" s="13">
        <v>74.510000000000005</v>
      </c>
      <c r="E890" s="13">
        <v>230</v>
      </c>
      <c r="F890" s="14">
        <v>1000000</v>
      </c>
      <c r="G890" s="12" t="s">
        <v>91</v>
      </c>
      <c r="H890" s="13">
        <v>120</v>
      </c>
      <c r="I890" s="13">
        <v>1.9</v>
      </c>
      <c r="J890" s="14">
        <f t="shared" si="106"/>
        <v>-10612</v>
      </c>
      <c r="K890" t="str">
        <f t="shared" si="107"/>
        <v>Gaseous Compressed Hydrogen via Electrolysis Using Average Grid Electricity (NMHYG005) - Heavy-Duty Fuel Cell Vehicle|2032</v>
      </c>
    </row>
    <row r="891" spans="1:11" x14ac:dyDescent="0.25">
      <c r="A891" t="s">
        <v>104</v>
      </c>
      <c r="B891" s="12"/>
      <c r="C891" s="12">
        <v>2033</v>
      </c>
      <c r="D891" s="13">
        <v>73.56</v>
      </c>
      <c r="E891" s="13">
        <v>230</v>
      </c>
      <c r="F891" s="14">
        <v>1000000</v>
      </c>
      <c r="G891" s="12" t="s">
        <v>91</v>
      </c>
      <c r="H891" s="13">
        <v>120</v>
      </c>
      <c r="I891" s="13">
        <v>1.9</v>
      </c>
      <c r="J891" s="14">
        <f t="shared" si="106"/>
        <v>-10828</v>
      </c>
      <c r="K891" t="str">
        <f t="shared" si="107"/>
        <v>Gaseous Compressed Hydrogen via Electrolysis Using Average Grid Electricity (NMHYG005) - Heavy-Duty Fuel Cell Vehicle|2033</v>
      </c>
    </row>
    <row r="892" spans="1:11" x14ac:dyDescent="0.25">
      <c r="A892" t="s">
        <v>104</v>
      </c>
      <c r="B892" s="12"/>
      <c r="C892" s="12">
        <v>2034</v>
      </c>
      <c r="D892" s="13">
        <v>72.599999999999994</v>
      </c>
      <c r="E892" s="13">
        <v>230</v>
      </c>
      <c r="F892" s="14">
        <v>1000000</v>
      </c>
      <c r="G892" s="12" t="s">
        <v>91</v>
      </c>
      <c r="H892" s="13">
        <v>120</v>
      </c>
      <c r="I892" s="13">
        <v>1.9</v>
      </c>
      <c r="J892" s="14">
        <f t="shared" si="106"/>
        <v>-11047</v>
      </c>
      <c r="K892" t="str">
        <f t="shared" si="107"/>
        <v>Gaseous Compressed Hydrogen via Electrolysis Using Average Grid Electricity (NMHYG005) - Heavy-Duty Fuel Cell Vehicle|2034</v>
      </c>
    </row>
    <row r="893" spans="1:11" x14ac:dyDescent="0.25">
      <c r="A893" t="s">
        <v>104</v>
      </c>
      <c r="B893" s="12"/>
      <c r="C893" s="12">
        <v>2035</v>
      </c>
      <c r="D893" s="13">
        <v>71.650000000000006</v>
      </c>
      <c r="E893" s="13">
        <v>230</v>
      </c>
      <c r="F893" s="14">
        <v>1000000</v>
      </c>
      <c r="G893" s="12" t="s">
        <v>91</v>
      </c>
      <c r="H893" s="13">
        <v>120</v>
      </c>
      <c r="I893" s="13">
        <v>1.9</v>
      </c>
      <c r="J893" s="14">
        <f t="shared" si="106"/>
        <v>-11264</v>
      </c>
      <c r="K893" t="str">
        <f t="shared" si="107"/>
        <v>Gaseous Compressed Hydrogen via Electrolysis Using Average Grid Electricity (NMHYG005) - Heavy-Duty Fuel Cell Vehicle|2035</v>
      </c>
    </row>
    <row r="894" spans="1:11" x14ac:dyDescent="0.25">
      <c r="A894" t="s">
        <v>104</v>
      </c>
      <c r="B894" s="12"/>
      <c r="C894" s="12">
        <v>2036</v>
      </c>
      <c r="D894" s="13">
        <v>70.69</v>
      </c>
      <c r="E894" s="13">
        <v>230</v>
      </c>
      <c r="F894" s="14">
        <v>1000000</v>
      </c>
      <c r="G894" s="12" t="s">
        <v>91</v>
      </c>
      <c r="H894" s="13">
        <v>120</v>
      </c>
      <c r="I894" s="13">
        <v>1.9</v>
      </c>
      <c r="J894" s="14">
        <f t="shared" si="106"/>
        <v>-11483</v>
      </c>
      <c r="K894" t="str">
        <f t="shared" si="107"/>
        <v>Gaseous Compressed Hydrogen via Electrolysis Using Average Grid Electricity (NMHYG005) - Heavy-Duty Fuel Cell Vehicle|2036</v>
      </c>
    </row>
    <row r="895" spans="1:11" x14ac:dyDescent="0.25">
      <c r="A895" t="s">
        <v>104</v>
      </c>
      <c r="B895" s="12"/>
      <c r="C895" s="12">
        <v>2037</v>
      </c>
      <c r="D895" s="13">
        <v>69.739999999999995</v>
      </c>
      <c r="E895" s="13">
        <v>230</v>
      </c>
      <c r="F895" s="14">
        <v>1000000</v>
      </c>
      <c r="G895" s="12" t="s">
        <v>91</v>
      </c>
      <c r="H895" s="13">
        <v>120</v>
      </c>
      <c r="I895" s="13">
        <v>1.9</v>
      </c>
      <c r="J895" s="14">
        <f t="shared" si="106"/>
        <v>-11699</v>
      </c>
      <c r="K895" t="str">
        <f t="shared" si="107"/>
        <v>Gaseous Compressed Hydrogen via Electrolysis Using Average Grid Electricity (NMHYG005) - Heavy-Duty Fuel Cell Vehicle|2037</v>
      </c>
    </row>
    <row r="896" spans="1:11" x14ac:dyDescent="0.25">
      <c r="A896" t="s">
        <v>104</v>
      </c>
      <c r="B896" s="12"/>
      <c r="C896" s="12">
        <v>2038</v>
      </c>
      <c r="D896" s="13">
        <v>68.78</v>
      </c>
      <c r="E896" s="13">
        <v>230</v>
      </c>
      <c r="F896" s="14">
        <v>1000000</v>
      </c>
      <c r="G896" s="12" t="s">
        <v>91</v>
      </c>
      <c r="H896" s="13">
        <v>120</v>
      </c>
      <c r="I896" s="13">
        <v>1.9</v>
      </c>
      <c r="J896" s="14">
        <f t="shared" si="106"/>
        <v>-11918</v>
      </c>
      <c r="K896" t="str">
        <f t="shared" si="107"/>
        <v>Gaseous Compressed Hydrogen via Electrolysis Using Average Grid Electricity (NMHYG005) - Heavy-Duty Fuel Cell Vehicle|2038</v>
      </c>
    </row>
    <row r="897" spans="1:11" x14ac:dyDescent="0.25">
      <c r="A897" t="s">
        <v>104</v>
      </c>
      <c r="B897" s="12"/>
      <c r="C897" s="12">
        <v>2039</v>
      </c>
      <c r="D897" s="13">
        <v>67.83</v>
      </c>
      <c r="E897" s="13">
        <v>230</v>
      </c>
      <c r="F897" s="14">
        <v>1000000</v>
      </c>
      <c r="G897" s="12" t="s">
        <v>91</v>
      </c>
      <c r="H897" s="13">
        <v>120</v>
      </c>
      <c r="I897" s="13">
        <v>1.9</v>
      </c>
      <c r="J897" s="14">
        <f t="shared" si="106"/>
        <v>-12135</v>
      </c>
      <c r="K897" t="str">
        <f t="shared" si="107"/>
        <v>Gaseous Compressed Hydrogen via Electrolysis Using Average Grid Electricity (NMHYG005) - Heavy-Duty Fuel Cell Vehicle|2039</v>
      </c>
    </row>
    <row r="898" spans="1:11" ht="25.5" x14ac:dyDescent="0.25">
      <c r="A898" t="s">
        <v>104</v>
      </c>
      <c r="B898" s="12"/>
      <c r="C898" s="12" t="s">
        <v>28</v>
      </c>
      <c r="D898" s="13">
        <v>66.87</v>
      </c>
      <c r="E898" s="13">
        <v>230</v>
      </c>
      <c r="F898" s="14">
        <v>1000000</v>
      </c>
      <c r="G898" s="12" t="s">
        <v>91</v>
      </c>
      <c r="H898" s="13">
        <v>120</v>
      </c>
      <c r="I898" s="13">
        <v>1.9</v>
      </c>
      <c r="J898" s="14">
        <f t="shared" si="106"/>
        <v>-12354</v>
      </c>
      <c r="K898" t="str">
        <f t="shared" si="107"/>
        <v>Gaseous Compressed Hydrogen via Electrolysis Using Average Grid Electricity (NMHYG005) - Heavy-Duty Fuel Cell Vehicle|2040 and subsequent years</v>
      </c>
    </row>
    <row r="899" spans="1:11" x14ac:dyDescent="0.25">
      <c r="D899" s="7"/>
      <c r="E899" s="7"/>
      <c r="F899" s="8"/>
      <c r="H899" s="7"/>
      <c r="I899" s="7"/>
      <c r="J899" s="8"/>
    </row>
    <row r="900" spans="1:11" ht="25.5" x14ac:dyDescent="0.25">
      <c r="A900" t="s">
        <v>105</v>
      </c>
      <c r="B900" s="30" t="s">
        <v>105</v>
      </c>
      <c r="C900" s="30">
        <v>2026</v>
      </c>
      <c r="D900" s="31">
        <v>93.81</v>
      </c>
      <c r="E900" s="31">
        <v>230</v>
      </c>
      <c r="F900" s="32">
        <v>1000000</v>
      </c>
      <c r="G900" s="30" t="s">
        <v>91</v>
      </c>
      <c r="H900" s="31">
        <v>120</v>
      </c>
      <c r="I900" s="31">
        <v>2.1</v>
      </c>
      <c r="J900" s="32">
        <f t="shared" ref="J900:J914" si="108">ROUND(((D900-(E900/I900))*F900*H900*I900)/1000000,0)</f>
        <v>-3960</v>
      </c>
      <c r="K900" t="str">
        <f t="shared" ref="K900:K914" si="109">A900&amp;"|"&amp;C900</f>
        <v>Gaseous Compressed Hydrogen via Electrolysis Using Average Grid Electricity (NMHYG005) - Fuel Cell Forklift|2026</v>
      </c>
    </row>
    <row r="901" spans="1:11" x14ac:dyDescent="0.25">
      <c r="A901" t="s">
        <v>105</v>
      </c>
      <c r="B901" s="12"/>
      <c r="C901" s="12">
        <v>2027</v>
      </c>
      <c r="D901" s="13">
        <v>92.38</v>
      </c>
      <c r="E901" s="13">
        <v>230</v>
      </c>
      <c r="F901" s="14">
        <v>1000000</v>
      </c>
      <c r="G901" s="12" t="s">
        <v>91</v>
      </c>
      <c r="H901" s="13">
        <v>120</v>
      </c>
      <c r="I901" s="13">
        <v>2.1</v>
      </c>
      <c r="J901" s="14">
        <f t="shared" si="108"/>
        <v>-4320</v>
      </c>
      <c r="K901" t="str">
        <f t="shared" si="109"/>
        <v>Gaseous Compressed Hydrogen via Electrolysis Using Average Grid Electricity (NMHYG005) - Fuel Cell Forklift|2027</v>
      </c>
    </row>
    <row r="902" spans="1:11" x14ac:dyDescent="0.25">
      <c r="A902" t="s">
        <v>105</v>
      </c>
      <c r="B902" s="12"/>
      <c r="C902" s="12">
        <v>2028</v>
      </c>
      <c r="D902" s="13">
        <v>89.8</v>
      </c>
      <c r="E902" s="13">
        <v>230</v>
      </c>
      <c r="F902" s="14">
        <v>1000000</v>
      </c>
      <c r="G902" s="12" t="s">
        <v>91</v>
      </c>
      <c r="H902" s="13">
        <v>120</v>
      </c>
      <c r="I902" s="13">
        <v>2.1</v>
      </c>
      <c r="J902" s="14">
        <f t="shared" si="108"/>
        <v>-4970</v>
      </c>
      <c r="K902" t="str">
        <f t="shared" si="109"/>
        <v>Gaseous Compressed Hydrogen via Electrolysis Using Average Grid Electricity (NMHYG005) - Fuel Cell Forklift|2028</v>
      </c>
    </row>
    <row r="903" spans="1:11" x14ac:dyDescent="0.25">
      <c r="A903" t="s">
        <v>105</v>
      </c>
      <c r="B903" s="12"/>
      <c r="C903" s="12">
        <v>2029</v>
      </c>
      <c r="D903" s="13">
        <v>85.02</v>
      </c>
      <c r="E903" s="13">
        <v>230</v>
      </c>
      <c r="F903" s="14">
        <v>1000000</v>
      </c>
      <c r="G903" s="12" t="s">
        <v>91</v>
      </c>
      <c r="H903" s="13">
        <v>120</v>
      </c>
      <c r="I903" s="13">
        <v>2.1</v>
      </c>
      <c r="J903" s="14">
        <f t="shared" si="108"/>
        <v>-6175</v>
      </c>
      <c r="K903" t="str">
        <f t="shared" si="109"/>
        <v>Gaseous Compressed Hydrogen via Electrolysis Using Average Grid Electricity (NMHYG005) - Fuel Cell Forklift|2029</v>
      </c>
    </row>
    <row r="904" spans="1:11" x14ac:dyDescent="0.25">
      <c r="A904" t="s">
        <v>105</v>
      </c>
      <c r="B904" s="12"/>
      <c r="C904" s="12">
        <v>2030</v>
      </c>
      <c r="D904" s="13">
        <v>76.42</v>
      </c>
      <c r="E904" s="13">
        <v>230</v>
      </c>
      <c r="F904" s="14">
        <v>1000000</v>
      </c>
      <c r="G904" s="12" t="s">
        <v>91</v>
      </c>
      <c r="H904" s="13">
        <v>120</v>
      </c>
      <c r="I904" s="13">
        <v>2.1</v>
      </c>
      <c r="J904" s="14">
        <f t="shared" si="108"/>
        <v>-8342</v>
      </c>
      <c r="K904" t="str">
        <f t="shared" si="109"/>
        <v>Gaseous Compressed Hydrogen via Electrolysis Using Average Grid Electricity (NMHYG005) - Fuel Cell Forklift|2030</v>
      </c>
    </row>
    <row r="905" spans="1:11" x14ac:dyDescent="0.25">
      <c r="A905" t="s">
        <v>105</v>
      </c>
      <c r="B905" s="12"/>
      <c r="C905" s="12">
        <v>2031</v>
      </c>
      <c r="D905" s="13">
        <v>75.47</v>
      </c>
      <c r="E905" s="13">
        <v>230</v>
      </c>
      <c r="F905" s="14">
        <v>1000000</v>
      </c>
      <c r="G905" s="12" t="s">
        <v>91</v>
      </c>
      <c r="H905" s="13">
        <v>120</v>
      </c>
      <c r="I905" s="13">
        <v>2.1</v>
      </c>
      <c r="J905" s="14">
        <f t="shared" si="108"/>
        <v>-8582</v>
      </c>
      <c r="K905" t="str">
        <f t="shared" si="109"/>
        <v>Gaseous Compressed Hydrogen via Electrolysis Using Average Grid Electricity (NMHYG005) - Fuel Cell Forklift|2031</v>
      </c>
    </row>
    <row r="906" spans="1:11" x14ac:dyDescent="0.25">
      <c r="A906" t="s">
        <v>105</v>
      </c>
      <c r="B906" s="12"/>
      <c r="C906" s="12">
        <v>2032</v>
      </c>
      <c r="D906" s="13">
        <v>74.510000000000005</v>
      </c>
      <c r="E906" s="13">
        <v>230</v>
      </c>
      <c r="F906" s="14">
        <v>1000000</v>
      </c>
      <c r="G906" s="12" t="s">
        <v>91</v>
      </c>
      <c r="H906" s="13">
        <v>120</v>
      </c>
      <c r="I906" s="13">
        <v>2.1</v>
      </c>
      <c r="J906" s="14">
        <f t="shared" si="108"/>
        <v>-8823</v>
      </c>
      <c r="K906" t="str">
        <f t="shared" si="109"/>
        <v>Gaseous Compressed Hydrogen via Electrolysis Using Average Grid Electricity (NMHYG005) - Fuel Cell Forklift|2032</v>
      </c>
    </row>
    <row r="907" spans="1:11" x14ac:dyDescent="0.25">
      <c r="A907" t="s">
        <v>105</v>
      </c>
      <c r="B907" s="12"/>
      <c r="C907" s="12">
        <v>2033</v>
      </c>
      <c r="D907" s="13">
        <v>73.56</v>
      </c>
      <c r="E907" s="13">
        <v>230</v>
      </c>
      <c r="F907" s="14">
        <v>1000000</v>
      </c>
      <c r="G907" s="12" t="s">
        <v>91</v>
      </c>
      <c r="H907" s="13">
        <v>120</v>
      </c>
      <c r="I907" s="13">
        <v>2.1</v>
      </c>
      <c r="J907" s="14">
        <f t="shared" si="108"/>
        <v>-9063</v>
      </c>
      <c r="K907" t="str">
        <f t="shared" si="109"/>
        <v>Gaseous Compressed Hydrogen via Electrolysis Using Average Grid Electricity (NMHYG005) - Fuel Cell Forklift|2033</v>
      </c>
    </row>
    <row r="908" spans="1:11" x14ac:dyDescent="0.25">
      <c r="A908" t="s">
        <v>105</v>
      </c>
      <c r="B908" s="12"/>
      <c r="C908" s="12">
        <v>2034</v>
      </c>
      <c r="D908" s="13">
        <v>72.599999999999994</v>
      </c>
      <c r="E908" s="13">
        <v>230</v>
      </c>
      <c r="F908" s="14">
        <v>1000000</v>
      </c>
      <c r="G908" s="12" t="s">
        <v>91</v>
      </c>
      <c r="H908" s="13">
        <v>120</v>
      </c>
      <c r="I908" s="13">
        <v>2.1</v>
      </c>
      <c r="J908" s="14">
        <f t="shared" si="108"/>
        <v>-9305</v>
      </c>
      <c r="K908" t="str">
        <f t="shared" si="109"/>
        <v>Gaseous Compressed Hydrogen via Electrolysis Using Average Grid Electricity (NMHYG005) - Fuel Cell Forklift|2034</v>
      </c>
    </row>
    <row r="909" spans="1:11" x14ac:dyDescent="0.25">
      <c r="A909" t="s">
        <v>105</v>
      </c>
      <c r="B909" s="12"/>
      <c r="C909" s="12">
        <v>2035</v>
      </c>
      <c r="D909" s="13">
        <v>71.650000000000006</v>
      </c>
      <c r="E909" s="13">
        <v>230</v>
      </c>
      <c r="F909" s="14">
        <v>1000000</v>
      </c>
      <c r="G909" s="12" t="s">
        <v>91</v>
      </c>
      <c r="H909" s="13">
        <v>120</v>
      </c>
      <c r="I909" s="13">
        <v>2.1</v>
      </c>
      <c r="J909" s="14">
        <f t="shared" si="108"/>
        <v>-9544</v>
      </c>
      <c r="K909" t="str">
        <f t="shared" si="109"/>
        <v>Gaseous Compressed Hydrogen via Electrolysis Using Average Grid Electricity (NMHYG005) - Fuel Cell Forklift|2035</v>
      </c>
    </row>
    <row r="910" spans="1:11" x14ac:dyDescent="0.25">
      <c r="A910" t="s">
        <v>105</v>
      </c>
      <c r="B910" s="12"/>
      <c r="C910" s="12">
        <v>2036</v>
      </c>
      <c r="D910" s="13">
        <v>70.69</v>
      </c>
      <c r="E910" s="13">
        <v>230</v>
      </c>
      <c r="F910" s="14">
        <v>1000000</v>
      </c>
      <c r="G910" s="12" t="s">
        <v>91</v>
      </c>
      <c r="H910" s="13">
        <v>120</v>
      </c>
      <c r="I910" s="13">
        <v>2.1</v>
      </c>
      <c r="J910" s="14">
        <f t="shared" si="108"/>
        <v>-9786</v>
      </c>
      <c r="K910" t="str">
        <f t="shared" si="109"/>
        <v>Gaseous Compressed Hydrogen via Electrolysis Using Average Grid Electricity (NMHYG005) - Fuel Cell Forklift|2036</v>
      </c>
    </row>
    <row r="911" spans="1:11" x14ac:dyDescent="0.25">
      <c r="A911" t="s">
        <v>105</v>
      </c>
      <c r="B911" s="12"/>
      <c r="C911" s="12">
        <v>2037</v>
      </c>
      <c r="D911" s="13">
        <v>69.739999999999995</v>
      </c>
      <c r="E911" s="13">
        <v>230</v>
      </c>
      <c r="F911" s="14">
        <v>1000000</v>
      </c>
      <c r="G911" s="12" t="s">
        <v>91</v>
      </c>
      <c r="H911" s="13">
        <v>120</v>
      </c>
      <c r="I911" s="13">
        <v>2.1</v>
      </c>
      <c r="J911" s="14">
        <f t="shared" si="108"/>
        <v>-10026</v>
      </c>
      <c r="K911" t="str">
        <f t="shared" si="109"/>
        <v>Gaseous Compressed Hydrogen via Electrolysis Using Average Grid Electricity (NMHYG005) - Fuel Cell Forklift|2037</v>
      </c>
    </row>
    <row r="912" spans="1:11" x14ac:dyDescent="0.25">
      <c r="A912" t="s">
        <v>105</v>
      </c>
      <c r="B912" s="12"/>
      <c r="C912" s="12">
        <v>2038</v>
      </c>
      <c r="D912" s="13">
        <v>68.78</v>
      </c>
      <c r="E912" s="13">
        <v>230</v>
      </c>
      <c r="F912" s="14">
        <v>1000000</v>
      </c>
      <c r="G912" s="12" t="s">
        <v>91</v>
      </c>
      <c r="H912" s="13">
        <v>120</v>
      </c>
      <c r="I912" s="13">
        <v>2.1</v>
      </c>
      <c r="J912" s="14">
        <f t="shared" si="108"/>
        <v>-10267</v>
      </c>
      <c r="K912" t="str">
        <f t="shared" si="109"/>
        <v>Gaseous Compressed Hydrogen via Electrolysis Using Average Grid Electricity (NMHYG005) - Fuel Cell Forklift|2038</v>
      </c>
    </row>
    <row r="913" spans="1:11" x14ac:dyDescent="0.25">
      <c r="A913" t="s">
        <v>105</v>
      </c>
      <c r="B913" s="12"/>
      <c r="C913" s="12">
        <v>2039</v>
      </c>
      <c r="D913" s="13">
        <v>67.83</v>
      </c>
      <c r="E913" s="13">
        <v>230</v>
      </c>
      <c r="F913" s="14">
        <v>1000000</v>
      </c>
      <c r="G913" s="12" t="s">
        <v>91</v>
      </c>
      <c r="H913" s="13">
        <v>120</v>
      </c>
      <c r="I913" s="13">
        <v>2.1</v>
      </c>
      <c r="J913" s="14">
        <f t="shared" si="108"/>
        <v>-10507</v>
      </c>
      <c r="K913" t="str">
        <f t="shared" si="109"/>
        <v>Gaseous Compressed Hydrogen via Electrolysis Using Average Grid Electricity (NMHYG005) - Fuel Cell Forklift|2039</v>
      </c>
    </row>
    <row r="914" spans="1:11" ht="25.5" x14ac:dyDescent="0.25">
      <c r="A914" t="s">
        <v>105</v>
      </c>
      <c r="B914" s="12"/>
      <c r="C914" s="12" t="s">
        <v>28</v>
      </c>
      <c r="D914" s="13">
        <v>66.87</v>
      </c>
      <c r="E914" s="13">
        <v>230</v>
      </c>
      <c r="F914" s="14">
        <v>1000000</v>
      </c>
      <c r="G914" s="12" t="s">
        <v>91</v>
      </c>
      <c r="H914" s="13">
        <v>120</v>
      </c>
      <c r="I914" s="13">
        <v>2.1</v>
      </c>
      <c r="J914" s="14">
        <f t="shared" si="108"/>
        <v>-10749</v>
      </c>
      <c r="K914" t="str">
        <f t="shared" si="109"/>
        <v>Gaseous Compressed Hydrogen via Electrolysis Using Average Grid Electricity (NMHYG005) - Fuel Cell Forklift|2040 and subsequent years</v>
      </c>
    </row>
    <row r="915" spans="1:11" x14ac:dyDescent="0.25">
      <c r="D915" s="7"/>
      <c r="E915" s="7"/>
      <c r="F915" s="8"/>
      <c r="H915" s="7"/>
      <c r="I915" s="7"/>
      <c r="J915" s="8"/>
    </row>
    <row r="916" spans="1:11" ht="25.5" x14ac:dyDescent="0.25">
      <c r="A916" t="s">
        <v>106</v>
      </c>
      <c r="B916" s="30" t="s">
        <v>106</v>
      </c>
      <c r="C916" s="30">
        <v>2026</v>
      </c>
      <c r="D916" s="31">
        <v>93.89</v>
      </c>
      <c r="E916" s="31">
        <v>20</v>
      </c>
      <c r="F916" s="32">
        <v>1000000</v>
      </c>
      <c r="G916" s="30" t="s">
        <v>91</v>
      </c>
      <c r="H916" s="31">
        <v>120</v>
      </c>
      <c r="I916" s="31">
        <v>2.5</v>
      </c>
      <c r="J916" s="32">
        <f t="shared" ref="J916:J930" si="110">ROUND(((D916-(E916/I916))*F916*H916*I916)/1000000,0)</f>
        <v>25767</v>
      </c>
      <c r="K916" t="str">
        <f t="shared" ref="K916:K930" si="111">A916&amp;"|"&amp;C916</f>
        <v>Gaseous Compressed Hydrogen via Electrolysis Using Renewable Electricity (NMHYG006) - Light-Duty Fuel Cell Vehicle|2026</v>
      </c>
    </row>
    <row r="917" spans="1:11" x14ac:dyDescent="0.25">
      <c r="A917" t="s">
        <v>106</v>
      </c>
      <c r="B917" s="12"/>
      <c r="C917" s="12">
        <v>2027</v>
      </c>
      <c r="D917" s="13">
        <v>92.45</v>
      </c>
      <c r="E917" s="13">
        <v>20</v>
      </c>
      <c r="F917" s="14">
        <v>1000000</v>
      </c>
      <c r="G917" s="12" t="s">
        <v>91</v>
      </c>
      <c r="H917" s="13">
        <v>120</v>
      </c>
      <c r="I917" s="13">
        <v>2.5</v>
      </c>
      <c r="J917" s="14">
        <f t="shared" si="110"/>
        <v>25335</v>
      </c>
      <c r="K917" t="str">
        <f t="shared" si="111"/>
        <v>Gaseous Compressed Hydrogen via Electrolysis Using Renewable Electricity (NMHYG006) - Light-Duty Fuel Cell Vehicle|2027</v>
      </c>
    </row>
    <row r="918" spans="1:11" x14ac:dyDescent="0.25">
      <c r="A918" t="s">
        <v>106</v>
      </c>
      <c r="B918" s="12"/>
      <c r="C918" s="12">
        <v>2028</v>
      </c>
      <c r="D918" s="13">
        <v>89.87</v>
      </c>
      <c r="E918" s="13">
        <v>20</v>
      </c>
      <c r="F918" s="14">
        <v>1000000</v>
      </c>
      <c r="G918" s="12" t="s">
        <v>91</v>
      </c>
      <c r="H918" s="13">
        <v>120</v>
      </c>
      <c r="I918" s="13">
        <v>2.5</v>
      </c>
      <c r="J918" s="14">
        <f t="shared" si="110"/>
        <v>24561</v>
      </c>
      <c r="K918" t="str">
        <f t="shared" si="111"/>
        <v>Gaseous Compressed Hydrogen via Electrolysis Using Renewable Electricity (NMHYG006) - Light-Duty Fuel Cell Vehicle|2028</v>
      </c>
    </row>
    <row r="919" spans="1:11" x14ac:dyDescent="0.25">
      <c r="A919" t="s">
        <v>106</v>
      </c>
      <c r="B919" s="12"/>
      <c r="C919" s="12">
        <v>2029</v>
      </c>
      <c r="D919" s="13">
        <v>85.09</v>
      </c>
      <c r="E919" s="13">
        <v>20</v>
      </c>
      <c r="F919" s="14">
        <v>1000000</v>
      </c>
      <c r="G919" s="12" t="s">
        <v>91</v>
      </c>
      <c r="H919" s="13">
        <v>120</v>
      </c>
      <c r="I919" s="13">
        <v>2.5</v>
      </c>
      <c r="J919" s="14">
        <f t="shared" si="110"/>
        <v>23127</v>
      </c>
      <c r="K919" t="str">
        <f t="shared" si="111"/>
        <v>Gaseous Compressed Hydrogen via Electrolysis Using Renewable Electricity (NMHYG006) - Light-Duty Fuel Cell Vehicle|2029</v>
      </c>
    </row>
    <row r="920" spans="1:11" x14ac:dyDescent="0.25">
      <c r="A920" t="s">
        <v>106</v>
      </c>
      <c r="B920" s="12"/>
      <c r="C920" s="12">
        <v>2030</v>
      </c>
      <c r="D920" s="13">
        <v>76.489999999999995</v>
      </c>
      <c r="E920" s="13">
        <v>20</v>
      </c>
      <c r="F920" s="14">
        <v>1000000</v>
      </c>
      <c r="G920" s="12" t="s">
        <v>91</v>
      </c>
      <c r="H920" s="13">
        <v>120</v>
      </c>
      <c r="I920" s="13">
        <v>2.5</v>
      </c>
      <c r="J920" s="14">
        <f t="shared" si="110"/>
        <v>20547</v>
      </c>
      <c r="K920" t="str">
        <f t="shared" si="111"/>
        <v>Gaseous Compressed Hydrogen via Electrolysis Using Renewable Electricity (NMHYG006) - Light-Duty Fuel Cell Vehicle|2030</v>
      </c>
    </row>
    <row r="921" spans="1:11" x14ac:dyDescent="0.25">
      <c r="A921" t="s">
        <v>106</v>
      </c>
      <c r="B921" s="12"/>
      <c r="C921" s="12">
        <v>2031</v>
      </c>
      <c r="D921" s="13">
        <v>75.53</v>
      </c>
      <c r="E921" s="13">
        <v>20</v>
      </c>
      <c r="F921" s="14">
        <v>1000000</v>
      </c>
      <c r="G921" s="12" t="s">
        <v>91</v>
      </c>
      <c r="H921" s="13">
        <v>120</v>
      </c>
      <c r="I921" s="13">
        <v>2.5</v>
      </c>
      <c r="J921" s="14">
        <f t="shared" si="110"/>
        <v>20259</v>
      </c>
      <c r="K921" t="str">
        <f t="shared" si="111"/>
        <v>Gaseous Compressed Hydrogen via Electrolysis Using Renewable Electricity (NMHYG006) - Light-Duty Fuel Cell Vehicle|2031</v>
      </c>
    </row>
    <row r="922" spans="1:11" x14ac:dyDescent="0.25">
      <c r="A922" t="s">
        <v>106</v>
      </c>
      <c r="B922" s="12"/>
      <c r="C922" s="12">
        <v>2032</v>
      </c>
      <c r="D922" s="13">
        <v>74.58</v>
      </c>
      <c r="E922" s="13">
        <v>20</v>
      </c>
      <c r="F922" s="14">
        <v>1000000</v>
      </c>
      <c r="G922" s="12" t="s">
        <v>91</v>
      </c>
      <c r="H922" s="13">
        <v>120</v>
      </c>
      <c r="I922" s="13">
        <v>2.5</v>
      </c>
      <c r="J922" s="14">
        <f t="shared" si="110"/>
        <v>19974</v>
      </c>
      <c r="K922" t="str">
        <f t="shared" si="111"/>
        <v>Gaseous Compressed Hydrogen via Electrolysis Using Renewable Electricity (NMHYG006) - Light-Duty Fuel Cell Vehicle|2032</v>
      </c>
    </row>
    <row r="923" spans="1:11" x14ac:dyDescent="0.25">
      <c r="A923" t="s">
        <v>106</v>
      </c>
      <c r="B923" s="12"/>
      <c r="C923" s="12">
        <v>2033</v>
      </c>
      <c r="D923" s="13">
        <v>73.62</v>
      </c>
      <c r="E923" s="13">
        <v>20</v>
      </c>
      <c r="F923" s="14">
        <v>1000000</v>
      </c>
      <c r="G923" s="12" t="s">
        <v>91</v>
      </c>
      <c r="H923" s="13">
        <v>120</v>
      </c>
      <c r="I923" s="13">
        <v>2.5</v>
      </c>
      <c r="J923" s="14">
        <f t="shared" si="110"/>
        <v>19686</v>
      </c>
      <c r="K923" t="str">
        <f t="shared" si="111"/>
        <v>Gaseous Compressed Hydrogen via Electrolysis Using Renewable Electricity (NMHYG006) - Light-Duty Fuel Cell Vehicle|2033</v>
      </c>
    </row>
    <row r="924" spans="1:11" x14ac:dyDescent="0.25">
      <c r="A924" t="s">
        <v>106</v>
      </c>
      <c r="B924" s="12"/>
      <c r="C924" s="12">
        <v>2034</v>
      </c>
      <c r="D924" s="13">
        <v>72.66</v>
      </c>
      <c r="E924" s="13">
        <v>20</v>
      </c>
      <c r="F924" s="14">
        <v>1000000</v>
      </c>
      <c r="G924" s="12" t="s">
        <v>91</v>
      </c>
      <c r="H924" s="13">
        <v>120</v>
      </c>
      <c r="I924" s="13">
        <v>2.5</v>
      </c>
      <c r="J924" s="14">
        <f t="shared" si="110"/>
        <v>19398</v>
      </c>
      <c r="K924" t="str">
        <f t="shared" si="111"/>
        <v>Gaseous Compressed Hydrogen via Electrolysis Using Renewable Electricity (NMHYG006) - Light-Duty Fuel Cell Vehicle|2034</v>
      </c>
    </row>
    <row r="925" spans="1:11" x14ac:dyDescent="0.25">
      <c r="A925" t="s">
        <v>106</v>
      </c>
      <c r="B925" s="12"/>
      <c r="C925" s="12">
        <v>2035</v>
      </c>
      <c r="D925" s="13">
        <v>71.709999999999994</v>
      </c>
      <c r="E925" s="13">
        <v>20</v>
      </c>
      <c r="F925" s="14">
        <v>1000000</v>
      </c>
      <c r="G925" s="12" t="s">
        <v>91</v>
      </c>
      <c r="H925" s="13">
        <v>120</v>
      </c>
      <c r="I925" s="13">
        <v>2.5</v>
      </c>
      <c r="J925" s="14">
        <f t="shared" si="110"/>
        <v>19113</v>
      </c>
      <c r="K925" t="str">
        <f t="shared" si="111"/>
        <v>Gaseous Compressed Hydrogen via Electrolysis Using Renewable Electricity (NMHYG006) - Light-Duty Fuel Cell Vehicle|2035</v>
      </c>
    </row>
    <row r="926" spans="1:11" x14ac:dyDescent="0.25">
      <c r="A926" t="s">
        <v>106</v>
      </c>
      <c r="B926" s="12"/>
      <c r="C926" s="12">
        <v>2036</v>
      </c>
      <c r="D926" s="13">
        <v>70.75</v>
      </c>
      <c r="E926" s="13">
        <v>20</v>
      </c>
      <c r="F926" s="14">
        <v>1000000</v>
      </c>
      <c r="G926" s="12" t="s">
        <v>91</v>
      </c>
      <c r="H926" s="13">
        <v>120</v>
      </c>
      <c r="I926" s="13">
        <v>2.5</v>
      </c>
      <c r="J926" s="14">
        <f t="shared" si="110"/>
        <v>18825</v>
      </c>
      <c r="K926" t="str">
        <f t="shared" si="111"/>
        <v>Gaseous Compressed Hydrogen via Electrolysis Using Renewable Electricity (NMHYG006) - Light-Duty Fuel Cell Vehicle|2036</v>
      </c>
    </row>
    <row r="927" spans="1:11" x14ac:dyDescent="0.25">
      <c r="A927" t="s">
        <v>106</v>
      </c>
      <c r="B927" s="12"/>
      <c r="C927" s="12">
        <v>2037</v>
      </c>
      <c r="D927" s="13">
        <v>69.8</v>
      </c>
      <c r="E927" s="13">
        <v>20</v>
      </c>
      <c r="F927" s="14">
        <v>1000000</v>
      </c>
      <c r="G927" s="12" t="s">
        <v>91</v>
      </c>
      <c r="H927" s="13">
        <v>120</v>
      </c>
      <c r="I927" s="13">
        <v>2.5</v>
      </c>
      <c r="J927" s="14">
        <f t="shared" si="110"/>
        <v>18540</v>
      </c>
      <c r="K927" t="str">
        <f t="shared" si="111"/>
        <v>Gaseous Compressed Hydrogen via Electrolysis Using Renewable Electricity (NMHYG006) - Light-Duty Fuel Cell Vehicle|2037</v>
      </c>
    </row>
    <row r="928" spans="1:11" x14ac:dyDescent="0.25">
      <c r="A928" t="s">
        <v>106</v>
      </c>
      <c r="B928" s="12"/>
      <c r="C928" s="12">
        <v>2038</v>
      </c>
      <c r="D928" s="13">
        <v>68.84</v>
      </c>
      <c r="E928" s="13">
        <v>20</v>
      </c>
      <c r="F928" s="14">
        <v>1000000</v>
      </c>
      <c r="G928" s="12" t="s">
        <v>91</v>
      </c>
      <c r="H928" s="13">
        <v>120</v>
      </c>
      <c r="I928" s="13">
        <v>2.5</v>
      </c>
      <c r="J928" s="14">
        <f t="shared" si="110"/>
        <v>18252</v>
      </c>
      <c r="K928" t="str">
        <f t="shared" si="111"/>
        <v>Gaseous Compressed Hydrogen via Electrolysis Using Renewable Electricity (NMHYG006) - Light-Duty Fuel Cell Vehicle|2038</v>
      </c>
    </row>
    <row r="929" spans="1:11" x14ac:dyDescent="0.25">
      <c r="A929" t="s">
        <v>106</v>
      </c>
      <c r="B929" s="12"/>
      <c r="C929" s="12">
        <v>2039</v>
      </c>
      <c r="D929" s="13">
        <v>67.88</v>
      </c>
      <c r="E929" s="13">
        <v>20</v>
      </c>
      <c r="F929" s="14">
        <v>1000000</v>
      </c>
      <c r="G929" s="12" t="s">
        <v>91</v>
      </c>
      <c r="H929" s="13">
        <v>120</v>
      </c>
      <c r="I929" s="13">
        <v>2.5</v>
      </c>
      <c r="J929" s="14">
        <f t="shared" si="110"/>
        <v>17964</v>
      </c>
      <c r="K929" t="str">
        <f t="shared" si="111"/>
        <v>Gaseous Compressed Hydrogen via Electrolysis Using Renewable Electricity (NMHYG006) - Light-Duty Fuel Cell Vehicle|2039</v>
      </c>
    </row>
    <row r="930" spans="1:11" ht="25.5" x14ac:dyDescent="0.25">
      <c r="A930" t="s">
        <v>106</v>
      </c>
      <c r="B930" s="12"/>
      <c r="C930" s="12" t="s">
        <v>28</v>
      </c>
      <c r="D930" s="13">
        <v>66.930000000000007</v>
      </c>
      <c r="E930" s="13">
        <v>20</v>
      </c>
      <c r="F930" s="14">
        <v>1000000</v>
      </c>
      <c r="G930" s="12" t="s">
        <v>91</v>
      </c>
      <c r="H930" s="13">
        <v>120</v>
      </c>
      <c r="I930" s="13">
        <v>2.5</v>
      </c>
      <c r="J930" s="14">
        <f t="shared" si="110"/>
        <v>17679</v>
      </c>
      <c r="K930" t="str">
        <f t="shared" si="111"/>
        <v>Gaseous Compressed Hydrogen via Electrolysis Using Renewable Electricity (NMHYG006) - Light-Duty Fuel Cell Vehicle|2040 and subsequent years</v>
      </c>
    </row>
    <row r="931" spans="1:11" x14ac:dyDescent="0.25">
      <c r="D931" s="7"/>
      <c r="E931" s="7"/>
      <c r="F931" s="8"/>
      <c r="H931" s="7"/>
      <c r="I931" s="7"/>
      <c r="J931" s="8"/>
    </row>
    <row r="932" spans="1:11" ht="25.5" x14ac:dyDescent="0.25">
      <c r="A932" t="s">
        <v>107</v>
      </c>
      <c r="B932" s="30" t="s">
        <v>107</v>
      </c>
      <c r="C932" s="30">
        <v>2026</v>
      </c>
      <c r="D932" s="31">
        <v>93.81</v>
      </c>
      <c r="E932" s="31">
        <v>20</v>
      </c>
      <c r="F932" s="32">
        <v>1000000</v>
      </c>
      <c r="G932" s="30" t="s">
        <v>91</v>
      </c>
      <c r="H932" s="31">
        <v>120</v>
      </c>
      <c r="I932" s="31">
        <v>1.9</v>
      </c>
      <c r="J932" s="32">
        <f t="shared" ref="J932:J946" si="112">ROUND(((D932-(E932/I932))*F932*H932*I932)/1000000,0)</f>
        <v>18989</v>
      </c>
      <c r="K932" t="str">
        <f t="shared" ref="K932:K946" si="113">A932&amp;"|"&amp;C932</f>
        <v>Gaseous Compressed Hydrogen via Electrolysis Using Renewable Electricity (NMHYG006) - Heavy-Duty Fuel Cell Vehicle|2026</v>
      </c>
    </row>
    <row r="933" spans="1:11" x14ac:dyDescent="0.25">
      <c r="A933" t="s">
        <v>107</v>
      </c>
      <c r="B933" s="12"/>
      <c r="C933" s="12">
        <v>2027</v>
      </c>
      <c r="D933" s="13">
        <v>92.38</v>
      </c>
      <c r="E933" s="13">
        <v>20</v>
      </c>
      <c r="F933" s="14">
        <v>1000000</v>
      </c>
      <c r="G933" s="12" t="s">
        <v>91</v>
      </c>
      <c r="H933" s="13">
        <v>120</v>
      </c>
      <c r="I933" s="13">
        <v>1.9</v>
      </c>
      <c r="J933" s="14">
        <f t="shared" si="112"/>
        <v>18663</v>
      </c>
      <c r="K933" t="str">
        <f t="shared" si="113"/>
        <v>Gaseous Compressed Hydrogen via Electrolysis Using Renewable Electricity (NMHYG006) - Heavy-Duty Fuel Cell Vehicle|2027</v>
      </c>
    </row>
    <row r="934" spans="1:11" x14ac:dyDescent="0.25">
      <c r="A934" t="s">
        <v>107</v>
      </c>
      <c r="B934" s="12"/>
      <c r="C934" s="12">
        <v>2028</v>
      </c>
      <c r="D934" s="13">
        <v>89.8</v>
      </c>
      <c r="E934" s="13">
        <v>20</v>
      </c>
      <c r="F934" s="14">
        <v>1000000</v>
      </c>
      <c r="G934" s="12" t="s">
        <v>91</v>
      </c>
      <c r="H934" s="13">
        <v>120</v>
      </c>
      <c r="I934" s="13">
        <v>1.9</v>
      </c>
      <c r="J934" s="14">
        <f t="shared" si="112"/>
        <v>18074</v>
      </c>
      <c r="K934" t="str">
        <f t="shared" si="113"/>
        <v>Gaseous Compressed Hydrogen via Electrolysis Using Renewable Electricity (NMHYG006) - Heavy-Duty Fuel Cell Vehicle|2028</v>
      </c>
    </row>
    <row r="935" spans="1:11" x14ac:dyDescent="0.25">
      <c r="A935" t="s">
        <v>107</v>
      </c>
      <c r="B935" s="12"/>
      <c r="C935" s="12">
        <v>2029</v>
      </c>
      <c r="D935" s="13">
        <v>85.02</v>
      </c>
      <c r="E935" s="13">
        <v>20</v>
      </c>
      <c r="F935" s="14">
        <v>1000000</v>
      </c>
      <c r="G935" s="12" t="s">
        <v>91</v>
      </c>
      <c r="H935" s="13">
        <v>120</v>
      </c>
      <c r="I935" s="13">
        <v>1.9</v>
      </c>
      <c r="J935" s="14">
        <f t="shared" si="112"/>
        <v>16985</v>
      </c>
      <c r="K935" t="str">
        <f t="shared" si="113"/>
        <v>Gaseous Compressed Hydrogen via Electrolysis Using Renewable Electricity (NMHYG006) - Heavy-Duty Fuel Cell Vehicle|2029</v>
      </c>
    </row>
    <row r="936" spans="1:11" x14ac:dyDescent="0.25">
      <c r="A936" t="s">
        <v>107</v>
      </c>
      <c r="B936" s="12"/>
      <c r="C936" s="12">
        <v>2030</v>
      </c>
      <c r="D936" s="13">
        <v>76.42</v>
      </c>
      <c r="E936" s="13">
        <v>20</v>
      </c>
      <c r="F936" s="14">
        <v>1000000</v>
      </c>
      <c r="G936" s="12" t="s">
        <v>91</v>
      </c>
      <c r="H936" s="13">
        <v>120</v>
      </c>
      <c r="I936" s="13">
        <v>1.9</v>
      </c>
      <c r="J936" s="14">
        <f t="shared" si="112"/>
        <v>15024</v>
      </c>
      <c r="K936" t="str">
        <f t="shared" si="113"/>
        <v>Gaseous Compressed Hydrogen via Electrolysis Using Renewable Electricity (NMHYG006) - Heavy-Duty Fuel Cell Vehicle|2030</v>
      </c>
    </row>
    <row r="937" spans="1:11" x14ac:dyDescent="0.25">
      <c r="A937" t="s">
        <v>107</v>
      </c>
      <c r="B937" s="12"/>
      <c r="C937" s="12">
        <v>2031</v>
      </c>
      <c r="D937" s="13">
        <v>75.47</v>
      </c>
      <c r="E937" s="13">
        <v>20</v>
      </c>
      <c r="F937" s="14">
        <v>1000000</v>
      </c>
      <c r="G937" s="12" t="s">
        <v>91</v>
      </c>
      <c r="H937" s="13">
        <v>120</v>
      </c>
      <c r="I937" s="13">
        <v>1.9</v>
      </c>
      <c r="J937" s="14">
        <f t="shared" si="112"/>
        <v>14807</v>
      </c>
      <c r="K937" t="str">
        <f t="shared" si="113"/>
        <v>Gaseous Compressed Hydrogen via Electrolysis Using Renewable Electricity (NMHYG006) - Heavy-Duty Fuel Cell Vehicle|2031</v>
      </c>
    </row>
    <row r="938" spans="1:11" x14ac:dyDescent="0.25">
      <c r="A938" t="s">
        <v>107</v>
      </c>
      <c r="B938" s="12"/>
      <c r="C938" s="12">
        <v>2032</v>
      </c>
      <c r="D938" s="13">
        <v>74.510000000000005</v>
      </c>
      <c r="E938" s="13">
        <v>20</v>
      </c>
      <c r="F938" s="14">
        <v>1000000</v>
      </c>
      <c r="G938" s="12" t="s">
        <v>91</v>
      </c>
      <c r="H938" s="13">
        <v>120</v>
      </c>
      <c r="I938" s="13">
        <v>1.9</v>
      </c>
      <c r="J938" s="14">
        <f t="shared" si="112"/>
        <v>14588</v>
      </c>
      <c r="K938" t="str">
        <f t="shared" si="113"/>
        <v>Gaseous Compressed Hydrogen via Electrolysis Using Renewable Electricity (NMHYG006) - Heavy-Duty Fuel Cell Vehicle|2032</v>
      </c>
    </row>
    <row r="939" spans="1:11" x14ac:dyDescent="0.25">
      <c r="A939" t="s">
        <v>107</v>
      </c>
      <c r="B939" s="12"/>
      <c r="C939" s="12">
        <v>2033</v>
      </c>
      <c r="D939" s="13">
        <v>73.56</v>
      </c>
      <c r="E939" s="13">
        <v>20</v>
      </c>
      <c r="F939" s="14">
        <v>1000000</v>
      </c>
      <c r="G939" s="12" t="s">
        <v>91</v>
      </c>
      <c r="H939" s="13">
        <v>120</v>
      </c>
      <c r="I939" s="13">
        <v>1.9</v>
      </c>
      <c r="J939" s="14">
        <f t="shared" si="112"/>
        <v>14372</v>
      </c>
      <c r="K939" t="str">
        <f t="shared" si="113"/>
        <v>Gaseous Compressed Hydrogen via Electrolysis Using Renewable Electricity (NMHYG006) - Heavy-Duty Fuel Cell Vehicle|2033</v>
      </c>
    </row>
    <row r="940" spans="1:11" x14ac:dyDescent="0.25">
      <c r="A940" t="s">
        <v>107</v>
      </c>
      <c r="B940" s="12"/>
      <c r="C940" s="12">
        <v>2034</v>
      </c>
      <c r="D940" s="13">
        <v>72.599999999999994</v>
      </c>
      <c r="E940" s="13">
        <v>20</v>
      </c>
      <c r="F940" s="14">
        <v>1000000</v>
      </c>
      <c r="G940" s="12" t="s">
        <v>91</v>
      </c>
      <c r="H940" s="13">
        <v>120</v>
      </c>
      <c r="I940" s="13">
        <v>1.9</v>
      </c>
      <c r="J940" s="14">
        <f t="shared" si="112"/>
        <v>14153</v>
      </c>
      <c r="K940" t="str">
        <f t="shared" si="113"/>
        <v>Gaseous Compressed Hydrogen via Electrolysis Using Renewable Electricity (NMHYG006) - Heavy-Duty Fuel Cell Vehicle|2034</v>
      </c>
    </row>
    <row r="941" spans="1:11" x14ac:dyDescent="0.25">
      <c r="A941" t="s">
        <v>107</v>
      </c>
      <c r="B941" s="12"/>
      <c r="C941" s="12">
        <v>2035</v>
      </c>
      <c r="D941" s="13">
        <v>71.650000000000006</v>
      </c>
      <c r="E941" s="13">
        <v>20</v>
      </c>
      <c r="F941" s="14">
        <v>1000000</v>
      </c>
      <c r="G941" s="12" t="s">
        <v>91</v>
      </c>
      <c r="H941" s="13">
        <v>120</v>
      </c>
      <c r="I941" s="13">
        <v>1.9</v>
      </c>
      <c r="J941" s="14">
        <f t="shared" si="112"/>
        <v>13936</v>
      </c>
      <c r="K941" t="str">
        <f t="shared" si="113"/>
        <v>Gaseous Compressed Hydrogen via Electrolysis Using Renewable Electricity (NMHYG006) - Heavy-Duty Fuel Cell Vehicle|2035</v>
      </c>
    </row>
    <row r="942" spans="1:11" x14ac:dyDescent="0.25">
      <c r="A942" t="s">
        <v>107</v>
      </c>
      <c r="B942" s="12"/>
      <c r="C942" s="12">
        <v>2036</v>
      </c>
      <c r="D942" s="13">
        <v>70.69</v>
      </c>
      <c r="E942" s="13">
        <v>20</v>
      </c>
      <c r="F942" s="14">
        <v>1000000</v>
      </c>
      <c r="G942" s="12" t="s">
        <v>91</v>
      </c>
      <c r="H942" s="13">
        <v>120</v>
      </c>
      <c r="I942" s="13">
        <v>1.9</v>
      </c>
      <c r="J942" s="14">
        <f t="shared" si="112"/>
        <v>13717</v>
      </c>
      <c r="K942" t="str">
        <f t="shared" si="113"/>
        <v>Gaseous Compressed Hydrogen via Electrolysis Using Renewable Electricity (NMHYG006) - Heavy-Duty Fuel Cell Vehicle|2036</v>
      </c>
    </row>
    <row r="943" spans="1:11" x14ac:dyDescent="0.25">
      <c r="A943" t="s">
        <v>107</v>
      </c>
      <c r="B943" s="12"/>
      <c r="C943" s="12">
        <v>2037</v>
      </c>
      <c r="D943" s="13">
        <v>69.739999999999995</v>
      </c>
      <c r="E943" s="13">
        <v>20</v>
      </c>
      <c r="F943" s="14">
        <v>1000000</v>
      </c>
      <c r="G943" s="12" t="s">
        <v>91</v>
      </c>
      <c r="H943" s="13">
        <v>120</v>
      </c>
      <c r="I943" s="13">
        <v>1.9</v>
      </c>
      <c r="J943" s="14">
        <f t="shared" si="112"/>
        <v>13501</v>
      </c>
      <c r="K943" t="str">
        <f t="shared" si="113"/>
        <v>Gaseous Compressed Hydrogen via Electrolysis Using Renewable Electricity (NMHYG006) - Heavy-Duty Fuel Cell Vehicle|2037</v>
      </c>
    </row>
    <row r="944" spans="1:11" x14ac:dyDescent="0.25">
      <c r="A944" t="s">
        <v>107</v>
      </c>
      <c r="B944" s="12"/>
      <c r="C944" s="12">
        <v>2038</v>
      </c>
      <c r="D944" s="13">
        <v>68.78</v>
      </c>
      <c r="E944" s="13">
        <v>20</v>
      </c>
      <c r="F944" s="14">
        <v>1000000</v>
      </c>
      <c r="G944" s="12" t="s">
        <v>91</v>
      </c>
      <c r="H944" s="13">
        <v>120</v>
      </c>
      <c r="I944" s="13">
        <v>1.9</v>
      </c>
      <c r="J944" s="14">
        <f t="shared" si="112"/>
        <v>13282</v>
      </c>
      <c r="K944" t="str">
        <f t="shared" si="113"/>
        <v>Gaseous Compressed Hydrogen via Electrolysis Using Renewable Electricity (NMHYG006) - Heavy-Duty Fuel Cell Vehicle|2038</v>
      </c>
    </row>
    <row r="945" spans="1:11" x14ac:dyDescent="0.25">
      <c r="A945" t="s">
        <v>107</v>
      </c>
      <c r="B945" s="12"/>
      <c r="C945" s="12">
        <v>2039</v>
      </c>
      <c r="D945" s="13">
        <v>67.83</v>
      </c>
      <c r="E945" s="13">
        <v>20</v>
      </c>
      <c r="F945" s="14">
        <v>1000000</v>
      </c>
      <c r="G945" s="12" t="s">
        <v>91</v>
      </c>
      <c r="H945" s="13">
        <v>120</v>
      </c>
      <c r="I945" s="13">
        <v>1.9</v>
      </c>
      <c r="J945" s="14">
        <f t="shared" si="112"/>
        <v>13065</v>
      </c>
      <c r="K945" t="str">
        <f t="shared" si="113"/>
        <v>Gaseous Compressed Hydrogen via Electrolysis Using Renewable Electricity (NMHYG006) - Heavy-Duty Fuel Cell Vehicle|2039</v>
      </c>
    </row>
    <row r="946" spans="1:11" ht="25.5" x14ac:dyDescent="0.25">
      <c r="A946" t="s">
        <v>107</v>
      </c>
      <c r="B946" s="12"/>
      <c r="C946" s="12" t="s">
        <v>28</v>
      </c>
      <c r="D946" s="13">
        <v>66.87</v>
      </c>
      <c r="E946" s="13">
        <v>20</v>
      </c>
      <c r="F946" s="14">
        <v>1000000</v>
      </c>
      <c r="G946" s="12" t="s">
        <v>91</v>
      </c>
      <c r="H946" s="13">
        <v>120</v>
      </c>
      <c r="I946" s="13">
        <v>1.9</v>
      </c>
      <c r="J946" s="14">
        <f t="shared" si="112"/>
        <v>12846</v>
      </c>
      <c r="K946" t="str">
        <f t="shared" si="113"/>
        <v>Gaseous Compressed Hydrogen via Electrolysis Using Renewable Electricity (NMHYG006) - Heavy-Duty Fuel Cell Vehicle|2040 and subsequent years</v>
      </c>
    </row>
    <row r="947" spans="1:11" x14ac:dyDescent="0.25">
      <c r="D947" s="7"/>
      <c r="E947" s="7"/>
      <c r="F947" s="8"/>
      <c r="H947" s="7"/>
      <c r="I947" s="7"/>
      <c r="J947" s="8"/>
    </row>
    <row r="948" spans="1:11" ht="25.5" x14ac:dyDescent="0.25">
      <c r="A948" t="s">
        <v>108</v>
      </c>
      <c r="B948" s="30" t="s">
        <v>108</v>
      </c>
      <c r="C948" s="30">
        <v>2026</v>
      </c>
      <c r="D948" s="31">
        <v>93.81</v>
      </c>
      <c r="E948" s="31">
        <v>20</v>
      </c>
      <c r="F948" s="32">
        <v>1000000</v>
      </c>
      <c r="G948" s="30" t="s">
        <v>91</v>
      </c>
      <c r="H948" s="31">
        <v>120</v>
      </c>
      <c r="I948" s="31">
        <v>2.1</v>
      </c>
      <c r="J948" s="32">
        <f t="shared" ref="J948:J962" si="114">ROUND(((D948-(E948/I948))*F948*H948*I948)/1000000,0)</f>
        <v>21240</v>
      </c>
      <c r="K948" t="str">
        <f t="shared" ref="K948:K962" si="115">A948&amp;"|"&amp;C948</f>
        <v>Gaseous Compressed Hydrogen via Electrolysis Using Renewable Electricity (NMHYG006) - Fuel Cell Forklift|2026</v>
      </c>
    </row>
    <row r="949" spans="1:11" x14ac:dyDescent="0.25">
      <c r="A949" t="s">
        <v>108</v>
      </c>
      <c r="B949" s="12"/>
      <c r="C949" s="12">
        <v>2027</v>
      </c>
      <c r="D949" s="13">
        <v>92.38</v>
      </c>
      <c r="E949" s="13">
        <v>20</v>
      </c>
      <c r="F949" s="14">
        <v>1000000</v>
      </c>
      <c r="G949" s="12" t="s">
        <v>91</v>
      </c>
      <c r="H949" s="13">
        <v>120</v>
      </c>
      <c r="I949" s="13">
        <v>2.1</v>
      </c>
      <c r="J949" s="14">
        <f t="shared" si="114"/>
        <v>20880</v>
      </c>
      <c r="K949" t="str">
        <f t="shared" si="115"/>
        <v>Gaseous Compressed Hydrogen via Electrolysis Using Renewable Electricity (NMHYG006) - Fuel Cell Forklift|2027</v>
      </c>
    </row>
    <row r="950" spans="1:11" x14ac:dyDescent="0.25">
      <c r="A950" t="s">
        <v>108</v>
      </c>
      <c r="B950" s="12"/>
      <c r="C950" s="12">
        <v>2028</v>
      </c>
      <c r="D950" s="13">
        <v>89.8</v>
      </c>
      <c r="E950" s="13">
        <v>20</v>
      </c>
      <c r="F950" s="14">
        <v>1000000</v>
      </c>
      <c r="G950" s="12" t="s">
        <v>91</v>
      </c>
      <c r="H950" s="13">
        <v>120</v>
      </c>
      <c r="I950" s="13">
        <v>2.1</v>
      </c>
      <c r="J950" s="14">
        <f t="shared" si="114"/>
        <v>20230</v>
      </c>
      <c r="K950" t="str">
        <f t="shared" si="115"/>
        <v>Gaseous Compressed Hydrogen via Electrolysis Using Renewable Electricity (NMHYG006) - Fuel Cell Forklift|2028</v>
      </c>
    </row>
    <row r="951" spans="1:11" x14ac:dyDescent="0.25">
      <c r="A951" t="s">
        <v>108</v>
      </c>
      <c r="B951" s="12"/>
      <c r="C951" s="12">
        <v>2029</v>
      </c>
      <c r="D951" s="13">
        <v>85.02</v>
      </c>
      <c r="E951" s="13">
        <v>20</v>
      </c>
      <c r="F951" s="14">
        <v>1000000</v>
      </c>
      <c r="G951" s="12" t="s">
        <v>91</v>
      </c>
      <c r="H951" s="13">
        <v>120</v>
      </c>
      <c r="I951" s="13">
        <v>2.1</v>
      </c>
      <c r="J951" s="14">
        <f t="shared" si="114"/>
        <v>19025</v>
      </c>
      <c r="K951" t="str">
        <f t="shared" si="115"/>
        <v>Gaseous Compressed Hydrogen via Electrolysis Using Renewable Electricity (NMHYG006) - Fuel Cell Forklift|2029</v>
      </c>
    </row>
    <row r="952" spans="1:11" x14ac:dyDescent="0.25">
      <c r="A952" t="s">
        <v>108</v>
      </c>
      <c r="B952" s="12"/>
      <c r="C952" s="12">
        <v>2030</v>
      </c>
      <c r="D952" s="13">
        <v>76.42</v>
      </c>
      <c r="E952" s="13">
        <v>20</v>
      </c>
      <c r="F952" s="14">
        <v>1000000</v>
      </c>
      <c r="G952" s="12" t="s">
        <v>91</v>
      </c>
      <c r="H952" s="13">
        <v>120</v>
      </c>
      <c r="I952" s="13">
        <v>2.1</v>
      </c>
      <c r="J952" s="14">
        <f t="shared" si="114"/>
        <v>16858</v>
      </c>
      <c r="K952" t="str">
        <f t="shared" si="115"/>
        <v>Gaseous Compressed Hydrogen via Electrolysis Using Renewable Electricity (NMHYG006) - Fuel Cell Forklift|2030</v>
      </c>
    </row>
    <row r="953" spans="1:11" x14ac:dyDescent="0.25">
      <c r="A953" t="s">
        <v>108</v>
      </c>
      <c r="B953" s="12"/>
      <c r="C953" s="12">
        <v>2031</v>
      </c>
      <c r="D953" s="13">
        <v>75.47</v>
      </c>
      <c r="E953" s="13">
        <v>20</v>
      </c>
      <c r="F953" s="14">
        <v>1000000</v>
      </c>
      <c r="G953" s="12" t="s">
        <v>91</v>
      </c>
      <c r="H953" s="13">
        <v>120</v>
      </c>
      <c r="I953" s="13">
        <v>2.1</v>
      </c>
      <c r="J953" s="14">
        <f t="shared" si="114"/>
        <v>16618</v>
      </c>
      <c r="K953" t="str">
        <f t="shared" si="115"/>
        <v>Gaseous Compressed Hydrogen via Electrolysis Using Renewable Electricity (NMHYG006) - Fuel Cell Forklift|2031</v>
      </c>
    </row>
    <row r="954" spans="1:11" x14ac:dyDescent="0.25">
      <c r="A954" t="s">
        <v>108</v>
      </c>
      <c r="B954" s="12"/>
      <c r="C954" s="12">
        <v>2032</v>
      </c>
      <c r="D954" s="13">
        <v>74.510000000000005</v>
      </c>
      <c r="E954" s="13">
        <v>20</v>
      </c>
      <c r="F954" s="14">
        <v>1000000</v>
      </c>
      <c r="G954" s="12" t="s">
        <v>91</v>
      </c>
      <c r="H954" s="13">
        <v>120</v>
      </c>
      <c r="I954" s="13">
        <v>2.1</v>
      </c>
      <c r="J954" s="14">
        <f t="shared" si="114"/>
        <v>16377</v>
      </c>
      <c r="K954" t="str">
        <f t="shared" si="115"/>
        <v>Gaseous Compressed Hydrogen via Electrolysis Using Renewable Electricity (NMHYG006) - Fuel Cell Forklift|2032</v>
      </c>
    </row>
    <row r="955" spans="1:11" x14ac:dyDescent="0.25">
      <c r="A955" t="s">
        <v>108</v>
      </c>
      <c r="B955" s="12"/>
      <c r="C955" s="12">
        <v>2033</v>
      </c>
      <c r="D955" s="13">
        <v>73.56</v>
      </c>
      <c r="E955" s="13">
        <v>20</v>
      </c>
      <c r="F955" s="14">
        <v>1000000</v>
      </c>
      <c r="G955" s="12" t="s">
        <v>91</v>
      </c>
      <c r="H955" s="13">
        <v>120</v>
      </c>
      <c r="I955" s="13">
        <v>2.1</v>
      </c>
      <c r="J955" s="14">
        <f t="shared" si="114"/>
        <v>16137</v>
      </c>
      <c r="K955" t="str">
        <f t="shared" si="115"/>
        <v>Gaseous Compressed Hydrogen via Electrolysis Using Renewable Electricity (NMHYG006) - Fuel Cell Forklift|2033</v>
      </c>
    </row>
    <row r="956" spans="1:11" x14ac:dyDescent="0.25">
      <c r="A956" t="s">
        <v>108</v>
      </c>
      <c r="B956" s="12"/>
      <c r="C956" s="12">
        <v>2034</v>
      </c>
      <c r="D956" s="13">
        <v>72.599999999999994</v>
      </c>
      <c r="E956" s="13">
        <v>20</v>
      </c>
      <c r="F956" s="14">
        <v>1000000</v>
      </c>
      <c r="G956" s="12" t="s">
        <v>91</v>
      </c>
      <c r="H956" s="13">
        <v>120</v>
      </c>
      <c r="I956" s="13">
        <v>2.1</v>
      </c>
      <c r="J956" s="14">
        <f t="shared" si="114"/>
        <v>15895</v>
      </c>
      <c r="K956" t="str">
        <f t="shared" si="115"/>
        <v>Gaseous Compressed Hydrogen via Electrolysis Using Renewable Electricity (NMHYG006) - Fuel Cell Forklift|2034</v>
      </c>
    </row>
    <row r="957" spans="1:11" x14ac:dyDescent="0.25">
      <c r="A957" t="s">
        <v>108</v>
      </c>
      <c r="B957" s="12"/>
      <c r="C957" s="12">
        <v>2035</v>
      </c>
      <c r="D957" s="13">
        <v>71.650000000000006</v>
      </c>
      <c r="E957" s="13">
        <v>20</v>
      </c>
      <c r="F957" s="14">
        <v>1000000</v>
      </c>
      <c r="G957" s="12" t="s">
        <v>91</v>
      </c>
      <c r="H957" s="13">
        <v>120</v>
      </c>
      <c r="I957" s="13">
        <v>2.1</v>
      </c>
      <c r="J957" s="14">
        <f t="shared" si="114"/>
        <v>15656</v>
      </c>
      <c r="K957" t="str">
        <f t="shared" si="115"/>
        <v>Gaseous Compressed Hydrogen via Electrolysis Using Renewable Electricity (NMHYG006) - Fuel Cell Forklift|2035</v>
      </c>
    </row>
    <row r="958" spans="1:11" x14ac:dyDescent="0.25">
      <c r="A958" t="s">
        <v>108</v>
      </c>
      <c r="B958" s="12"/>
      <c r="C958" s="12">
        <v>2036</v>
      </c>
      <c r="D958" s="13">
        <v>70.69</v>
      </c>
      <c r="E958" s="13">
        <v>20</v>
      </c>
      <c r="F958" s="14">
        <v>1000000</v>
      </c>
      <c r="G958" s="12" t="s">
        <v>91</v>
      </c>
      <c r="H958" s="13">
        <v>120</v>
      </c>
      <c r="I958" s="13">
        <v>2.1</v>
      </c>
      <c r="J958" s="14">
        <f t="shared" si="114"/>
        <v>15414</v>
      </c>
      <c r="K958" t="str">
        <f t="shared" si="115"/>
        <v>Gaseous Compressed Hydrogen via Electrolysis Using Renewable Electricity (NMHYG006) - Fuel Cell Forklift|2036</v>
      </c>
    </row>
    <row r="959" spans="1:11" x14ac:dyDescent="0.25">
      <c r="A959" t="s">
        <v>108</v>
      </c>
      <c r="B959" s="12"/>
      <c r="C959" s="12">
        <v>2037</v>
      </c>
      <c r="D959" s="13">
        <v>69.739999999999995</v>
      </c>
      <c r="E959" s="13">
        <v>20</v>
      </c>
      <c r="F959" s="14">
        <v>1000000</v>
      </c>
      <c r="G959" s="12" t="s">
        <v>91</v>
      </c>
      <c r="H959" s="13">
        <v>120</v>
      </c>
      <c r="I959" s="13">
        <v>2.1</v>
      </c>
      <c r="J959" s="14">
        <f t="shared" si="114"/>
        <v>15174</v>
      </c>
      <c r="K959" t="str">
        <f t="shared" si="115"/>
        <v>Gaseous Compressed Hydrogen via Electrolysis Using Renewable Electricity (NMHYG006) - Fuel Cell Forklift|2037</v>
      </c>
    </row>
    <row r="960" spans="1:11" x14ac:dyDescent="0.25">
      <c r="A960" t="s">
        <v>108</v>
      </c>
      <c r="B960" s="12"/>
      <c r="C960" s="12">
        <v>2038</v>
      </c>
      <c r="D960" s="13">
        <v>68.78</v>
      </c>
      <c r="E960" s="13">
        <v>20</v>
      </c>
      <c r="F960" s="14">
        <v>1000000</v>
      </c>
      <c r="G960" s="12" t="s">
        <v>91</v>
      </c>
      <c r="H960" s="13">
        <v>120</v>
      </c>
      <c r="I960" s="13">
        <v>2.1</v>
      </c>
      <c r="J960" s="14">
        <f t="shared" si="114"/>
        <v>14933</v>
      </c>
      <c r="K960" t="str">
        <f t="shared" si="115"/>
        <v>Gaseous Compressed Hydrogen via Electrolysis Using Renewable Electricity (NMHYG006) - Fuel Cell Forklift|2038</v>
      </c>
    </row>
    <row r="961" spans="1:11" x14ac:dyDescent="0.25">
      <c r="A961" t="s">
        <v>108</v>
      </c>
      <c r="B961" s="12"/>
      <c r="C961" s="12">
        <v>2039</v>
      </c>
      <c r="D961" s="13">
        <v>67.83</v>
      </c>
      <c r="E961" s="13">
        <v>20</v>
      </c>
      <c r="F961" s="14">
        <v>1000000</v>
      </c>
      <c r="G961" s="12" t="s">
        <v>91</v>
      </c>
      <c r="H961" s="13">
        <v>120</v>
      </c>
      <c r="I961" s="13">
        <v>2.1</v>
      </c>
      <c r="J961" s="14">
        <f t="shared" si="114"/>
        <v>14693</v>
      </c>
      <c r="K961" t="str">
        <f t="shared" si="115"/>
        <v>Gaseous Compressed Hydrogen via Electrolysis Using Renewable Electricity (NMHYG006) - Fuel Cell Forklift|2039</v>
      </c>
    </row>
    <row r="962" spans="1:11" ht="25.5" x14ac:dyDescent="0.25">
      <c r="A962" t="s">
        <v>108</v>
      </c>
      <c r="B962" s="12"/>
      <c r="C962" s="12" t="s">
        <v>28</v>
      </c>
      <c r="D962" s="13">
        <v>66.87</v>
      </c>
      <c r="E962" s="13">
        <v>20</v>
      </c>
      <c r="F962" s="14">
        <v>1000000</v>
      </c>
      <c r="G962" s="12" t="s">
        <v>91</v>
      </c>
      <c r="H962" s="13">
        <v>120</v>
      </c>
      <c r="I962" s="13">
        <v>2.1</v>
      </c>
      <c r="J962" s="14">
        <f t="shared" si="114"/>
        <v>14451</v>
      </c>
      <c r="K962" t="str">
        <f t="shared" si="115"/>
        <v>Gaseous Compressed Hydrogen via Electrolysis Using Renewable Electricity (NMHYG006) - Fuel Cell Forklift|2040 and subsequent years</v>
      </c>
    </row>
    <row r="963" spans="1:11" x14ac:dyDescent="0.25">
      <c r="D963" s="7"/>
      <c r="E963" s="7"/>
      <c r="F963" s="8"/>
      <c r="H963" s="7"/>
      <c r="I963" s="7"/>
      <c r="J963" s="8"/>
    </row>
    <row r="964" spans="1:11" ht="25.5" x14ac:dyDescent="0.25">
      <c r="A964" t="s">
        <v>109</v>
      </c>
      <c r="B964" s="30" t="s">
        <v>109</v>
      </c>
      <c r="C964" s="30">
        <v>2026</v>
      </c>
      <c r="D964" s="31">
        <v>93.89</v>
      </c>
      <c r="E964" s="31">
        <v>145</v>
      </c>
      <c r="F964" s="32">
        <v>1000000</v>
      </c>
      <c r="G964" s="30" t="s">
        <v>91</v>
      </c>
      <c r="H964" s="31">
        <v>120</v>
      </c>
      <c r="I964" s="31">
        <v>2.5</v>
      </c>
      <c r="J964" s="32">
        <f t="shared" ref="J964:J978" si="116">ROUND(((D964-(E964/I964))*F964*H964*I964)/1000000,0)</f>
        <v>10767</v>
      </c>
      <c r="K964" t="str">
        <f t="shared" ref="K964:K978" si="117">A964&amp;"|"&amp;C964</f>
        <v>Liquid Hydrogen via Central Steam Methane Reformation of Natural Gas (NMHYL001) - Light-Duty Fuel Cell Vehicle|2026</v>
      </c>
    </row>
    <row r="965" spans="1:11" x14ac:dyDescent="0.25">
      <c r="A965" t="s">
        <v>109</v>
      </c>
      <c r="B965" s="12"/>
      <c r="C965" s="12">
        <v>2027</v>
      </c>
      <c r="D965" s="13">
        <v>92.45</v>
      </c>
      <c r="E965" s="13">
        <v>145</v>
      </c>
      <c r="F965" s="14">
        <v>1000000</v>
      </c>
      <c r="G965" s="12" t="s">
        <v>91</v>
      </c>
      <c r="H965" s="13">
        <v>120</v>
      </c>
      <c r="I965" s="13">
        <v>2.5</v>
      </c>
      <c r="J965" s="14">
        <f t="shared" si="116"/>
        <v>10335</v>
      </c>
      <c r="K965" t="str">
        <f t="shared" si="117"/>
        <v>Liquid Hydrogen via Central Steam Methane Reformation of Natural Gas (NMHYL001) - Light-Duty Fuel Cell Vehicle|2027</v>
      </c>
    </row>
    <row r="966" spans="1:11" x14ac:dyDescent="0.25">
      <c r="A966" t="s">
        <v>109</v>
      </c>
      <c r="B966" s="12"/>
      <c r="C966" s="12">
        <v>2028</v>
      </c>
      <c r="D966" s="13">
        <v>89.87</v>
      </c>
      <c r="E966" s="13">
        <v>145</v>
      </c>
      <c r="F966" s="14">
        <v>1000000</v>
      </c>
      <c r="G966" s="12" t="s">
        <v>91</v>
      </c>
      <c r="H966" s="13">
        <v>120</v>
      </c>
      <c r="I966" s="13">
        <v>2.5</v>
      </c>
      <c r="J966" s="14">
        <f t="shared" si="116"/>
        <v>9561</v>
      </c>
      <c r="K966" t="str">
        <f t="shared" si="117"/>
        <v>Liquid Hydrogen via Central Steam Methane Reformation of Natural Gas (NMHYL001) - Light-Duty Fuel Cell Vehicle|2028</v>
      </c>
    </row>
    <row r="967" spans="1:11" x14ac:dyDescent="0.25">
      <c r="A967" t="s">
        <v>109</v>
      </c>
      <c r="B967" s="12"/>
      <c r="C967" s="12">
        <v>2029</v>
      </c>
      <c r="D967" s="13">
        <v>85.09</v>
      </c>
      <c r="E967" s="13">
        <v>145</v>
      </c>
      <c r="F967" s="14">
        <v>1000000</v>
      </c>
      <c r="G967" s="12" t="s">
        <v>91</v>
      </c>
      <c r="H967" s="13">
        <v>120</v>
      </c>
      <c r="I967" s="13">
        <v>2.5</v>
      </c>
      <c r="J967" s="14">
        <f t="shared" si="116"/>
        <v>8127</v>
      </c>
      <c r="K967" t="str">
        <f t="shared" si="117"/>
        <v>Liquid Hydrogen via Central Steam Methane Reformation of Natural Gas (NMHYL001) - Light-Duty Fuel Cell Vehicle|2029</v>
      </c>
    </row>
    <row r="968" spans="1:11" x14ac:dyDescent="0.25">
      <c r="A968" t="s">
        <v>109</v>
      </c>
      <c r="B968" s="12"/>
      <c r="C968" s="12">
        <v>2030</v>
      </c>
      <c r="D968" s="13">
        <v>76.489999999999995</v>
      </c>
      <c r="E968" s="13">
        <v>145</v>
      </c>
      <c r="F968" s="14">
        <v>1000000</v>
      </c>
      <c r="G968" s="12" t="s">
        <v>91</v>
      </c>
      <c r="H968" s="13">
        <v>120</v>
      </c>
      <c r="I968" s="13">
        <v>2.5</v>
      </c>
      <c r="J968" s="14">
        <f t="shared" si="116"/>
        <v>5547</v>
      </c>
      <c r="K968" t="str">
        <f t="shared" si="117"/>
        <v>Liquid Hydrogen via Central Steam Methane Reformation of Natural Gas (NMHYL001) - Light-Duty Fuel Cell Vehicle|2030</v>
      </c>
    </row>
    <row r="969" spans="1:11" x14ac:dyDescent="0.25">
      <c r="A969" t="s">
        <v>109</v>
      </c>
      <c r="B969" s="12"/>
      <c r="C969" s="12">
        <v>2031</v>
      </c>
      <c r="D969" s="13">
        <v>75.53</v>
      </c>
      <c r="E969" s="13">
        <v>145</v>
      </c>
      <c r="F969" s="14">
        <v>1000000</v>
      </c>
      <c r="G969" s="12" t="s">
        <v>91</v>
      </c>
      <c r="H969" s="13">
        <v>120</v>
      </c>
      <c r="I969" s="13">
        <v>2.5</v>
      </c>
      <c r="J969" s="14">
        <f t="shared" si="116"/>
        <v>5259</v>
      </c>
      <c r="K969" t="str">
        <f t="shared" si="117"/>
        <v>Liquid Hydrogen via Central Steam Methane Reformation of Natural Gas (NMHYL001) - Light-Duty Fuel Cell Vehicle|2031</v>
      </c>
    </row>
    <row r="970" spans="1:11" x14ac:dyDescent="0.25">
      <c r="A970" t="s">
        <v>109</v>
      </c>
      <c r="B970" s="12"/>
      <c r="C970" s="12">
        <v>2032</v>
      </c>
      <c r="D970" s="13">
        <v>74.58</v>
      </c>
      <c r="E970" s="13">
        <v>145</v>
      </c>
      <c r="F970" s="14">
        <v>1000000</v>
      </c>
      <c r="G970" s="12" t="s">
        <v>91</v>
      </c>
      <c r="H970" s="13">
        <v>120</v>
      </c>
      <c r="I970" s="13">
        <v>2.5</v>
      </c>
      <c r="J970" s="14">
        <f t="shared" si="116"/>
        <v>4974</v>
      </c>
      <c r="K970" t="str">
        <f t="shared" si="117"/>
        <v>Liquid Hydrogen via Central Steam Methane Reformation of Natural Gas (NMHYL001) - Light-Duty Fuel Cell Vehicle|2032</v>
      </c>
    </row>
    <row r="971" spans="1:11" x14ac:dyDescent="0.25">
      <c r="A971" t="s">
        <v>109</v>
      </c>
      <c r="B971" s="12"/>
      <c r="C971" s="12">
        <v>2033</v>
      </c>
      <c r="D971" s="13">
        <v>73.62</v>
      </c>
      <c r="E971" s="13">
        <v>145</v>
      </c>
      <c r="F971" s="14">
        <v>1000000</v>
      </c>
      <c r="G971" s="12" t="s">
        <v>91</v>
      </c>
      <c r="H971" s="13">
        <v>120</v>
      </c>
      <c r="I971" s="13">
        <v>2.5</v>
      </c>
      <c r="J971" s="14">
        <f t="shared" si="116"/>
        <v>4686</v>
      </c>
      <c r="K971" t="str">
        <f t="shared" si="117"/>
        <v>Liquid Hydrogen via Central Steam Methane Reformation of Natural Gas (NMHYL001) - Light-Duty Fuel Cell Vehicle|2033</v>
      </c>
    </row>
    <row r="972" spans="1:11" x14ac:dyDescent="0.25">
      <c r="A972" t="s">
        <v>109</v>
      </c>
      <c r="B972" s="12"/>
      <c r="C972" s="12">
        <v>2034</v>
      </c>
      <c r="D972" s="13">
        <v>72.66</v>
      </c>
      <c r="E972" s="13">
        <v>145</v>
      </c>
      <c r="F972" s="14">
        <v>1000000</v>
      </c>
      <c r="G972" s="12" t="s">
        <v>91</v>
      </c>
      <c r="H972" s="13">
        <v>120</v>
      </c>
      <c r="I972" s="13">
        <v>2.5</v>
      </c>
      <c r="J972" s="14">
        <f t="shared" si="116"/>
        <v>4398</v>
      </c>
      <c r="K972" t="str">
        <f t="shared" si="117"/>
        <v>Liquid Hydrogen via Central Steam Methane Reformation of Natural Gas (NMHYL001) - Light-Duty Fuel Cell Vehicle|2034</v>
      </c>
    </row>
    <row r="973" spans="1:11" x14ac:dyDescent="0.25">
      <c r="A973" t="s">
        <v>109</v>
      </c>
      <c r="B973" s="12"/>
      <c r="C973" s="12">
        <v>2035</v>
      </c>
      <c r="D973" s="13">
        <v>71.709999999999994</v>
      </c>
      <c r="E973" s="13">
        <v>145</v>
      </c>
      <c r="F973" s="14">
        <v>1000000</v>
      </c>
      <c r="G973" s="12" t="s">
        <v>91</v>
      </c>
      <c r="H973" s="13">
        <v>120</v>
      </c>
      <c r="I973" s="13">
        <v>2.5</v>
      </c>
      <c r="J973" s="14">
        <f t="shared" si="116"/>
        <v>4113</v>
      </c>
      <c r="K973" t="str">
        <f t="shared" si="117"/>
        <v>Liquid Hydrogen via Central Steam Methane Reformation of Natural Gas (NMHYL001) - Light-Duty Fuel Cell Vehicle|2035</v>
      </c>
    </row>
    <row r="974" spans="1:11" x14ac:dyDescent="0.25">
      <c r="A974" t="s">
        <v>109</v>
      </c>
      <c r="B974" s="12"/>
      <c r="C974" s="12">
        <v>2036</v>
      </c>
      <c r="D974" s="13">
        <v>70.75</v>
      </c>
      <c r="E974" s="13">
        <v>145</v>
      </c>
      <c r="F974" s="14">
        <v>1000000</v>
      </c>
      <c r="G974" s="12" t="s">
        <v>91</v>
      </c>
      <c r="H974" s="13">
        <v>120</v>
      </c>
      <c r="I974" s="13">
        <v>2.5</v>
      </c>
      <c r="J974" s="14">
        <f t="shared" si="116"/>
        <v>3825</v>
      </c>
      <c r="K974" t="str">
        <f t="shared" si="117"/>
        <v>Liquid Hydrogen via Central Steam Methane Reformation of Natural Gas (NMHYL001) - Light-Duty Fuel Cell Vehicle|2036</v>
      </c>
    </row>
    <row r="975" spans="1:11" x14ac:dyDescent="0.25">
      <c r="A975" t="s">
        <v>109</v>
      </c>
      <c r="B975" s="12"/>
      <c r="C975" s="12">
        <v>2037</v>
      </c>
      <c r="D975" s="13">
        <v>69.8</v>
      </c>
      <c r="E975" s="13">
        <v>145</v>
      </c>
      <c r="F975" s="14">
        <v>1000000</v>
      </c>
      <c r="G975" s="12" t="s">
        <v>91</v>
      </c>
      <c r="H975" s="13">
        <v>120</v>
      </c>
      <c r="I975" s="13">
        <v>2.5</v>
      </c>
      <c r="J975" s="14">
        <f t="shared" si="116"/>
        <v>3540</v>
      </c>
      <c r="K975" t="str">
        <f t="shared" si="117"/>
        <v>Liquid Hydrogen via Central Steam Methane Reformation of Natural Gas (NMHYL001) - Light-Duty Fuel Cell Vehicle|2037</v>
      </c>
    </row>
    <row r="976" spans="1:11" x14ac:dyDescent="0.25">
      <c r="A976" t="s">
        <v>109</v>
      </c>
      <c r="B976" s="12"/>
      <c r="C976" s="12">
        <v>2038</v>
      </c>
      <c r="D976" s="13">
        <v>68.84</v>
      </c>
      <c r="E976" s="13">
        <v>145</v>
      </c>
      <c r="F976" s="14">
        <v>1000000</v>
      </c>
      <c r="G976" s="12" t="s">
        <v>91</v>
      </c>
      <c r="H976" s="13">
        <v>120</v>
      </c>
      <c r="I976" s="13">
        <v>2.5</v>
      </c>
      <c r="J976" s="14">
        <f t="shared" si="116"/>
        <v>3252</v>
      </c>
      <c r="K976" t="str">
        <f t="shared" si="117"/>
        <v>Liquid Hydrogen via Central Steam Methane Reformation of Natural Gas (NMHYL001) - Light-Duty Fuel Cell Vehicle|2038</v>
      </c>
    </row>
    <row r="977" spans="1:11" x14ac:dyDescent="0.25">
      <c r="A977" t="s">
        <v>109</v>
      </c>
      <c r="B977" s="12"/>
      <c r="C977" s="12">
        <v>2039</v>
      </c>
      <c r="D977" s="13">
        <v>67.88</v>
      </c>
      <c r="E977" s="13">
        <v>145</v>
      </c>
      <c r="F977" s="14">
        <v>1000000</v>
      </c>
      <c r="G977" s="12" t="s">
        <v>91</v>
      </c>
      <c r="H977" s="13">
        <v>120</v>
      </c>
      <c r="I977" s="13">
        <v>2.5</v>
      </c>
      <c r="J977" s="14">
        <f t="shared" si="116"/>
        <v>2964</v>
      </c>
      <c r="K977" t="str">
        <f t="shared" si="117"/>
        <v>Liquid Hydrogen via Central Steam Methane Reformation of Natural Gas (NMHYL001) - Light-Duty Fuel Cell Vehicle|2039</v>
      </c>
    </row>
    <row r="978" spans="1:11" ht="25.5" x14ac:dyDescent="0.25">
      <c r="A978" t="s">
        <v>109</v>
      </c>
      <c r="B978" s="12"/>
      <c r="C978" s="12" t="s">
        <v>28</v>
      </c>
      <c r="D978" s="13">
        <v>66.930000000000007</v>
      </c>
      <c r="E978" s="13">
        <v>145</v>
      </c>
      <c r="F978" s="14">
        <v>1000000</v>
      </c>
      <c r="G978" s="12" t="s">
        <v>91</v>
      </c>
      <c r="H978" s="13">
        <v>120</v>
      </c>
      <c r="I978" s="13">
        <v>2.5</v>
      </c>
      <c r="J978" s="14">
        <f t="shared" si="116"/>
        <v>2679</v>
      </c>
      <c r="K978" t="str">
        <f t="shared" si="117"/>
        <v>Liquid Hydrogen via Central Steam Methane Reformation of Natural Gas (NMHYL001) - Light-Duty Fuel Cell Vehicle|2040 and subsequent years</v>
      </c>
    </row>
    <row r="979" spans="1:11" x14ac:dyDescent="0.25">
      <c r="D979" s="7"/>
      <c r="E979" s="7"/>
      <c r="F979" s="8"/>
      <c r="H979" s="7"/>
      <c r="I979" s="7"/>
      <c r="J979" s="8"/>
    </row>
    <row r="980" spans="1:11" ht="25.5" x14ac:dyDescent="0.25">
      <c r="A980" t="s">
        <v>110</v>
      </c>
      <c r="B980" s="30" t="s">
        <v>110</v>
      </c>
      <c r="C980" s="30">
        <v>2026</v>
      </c>
      <c r="D980" s="31">
        <v>93.81</v>
      </c>
      <c r="E980" s="31">
        <v>145</v>
      </c>
      <c r="F980" s="32">
        <v>1000000</v>
      </c>
      <c r="G980" s="30" t="s">
        <v>91</v>
      </c>
      <c r="H980" s="31">
        <v>120</v>
      </c>
      <c r="I980" s="31">
        <v>1.9</v>
      </c>
      <c r="J980" s="32">
        <f t="shared" ref="J980:J994" si="118">ROUND(((D980-(E980/I980))*F980*H980*I980)/1000000,0)</f>
        <v>3989</v>
      </c>
      <c r="K980" t="str">
        <f t="shared" ref="K980:K994" si="119">A980&amp;"|"&amp;C980</f>
        <v>Liquid Hydrogen via Central Steam Methane Reformation of Natural Gas (NMHYL001) - Heavy-Duty Fuel Cell Vehicle|2026</v>
      </c>
    </row>
    <row r="981" spans="1:11" x14ac:dyDescent="0.25">
      <c r="A981" t="s">
        <v>110</v>
      </c>
      <c r="B981" s="12"/>
      <c r="C981" s="12">
        <v>2027</v>
      </c>
      <c r="D981" s="13">
        <v>92.38</v>
      </c>
      <c r="E981" s="13">
        <v>145</v>
      </c>
      <c r="F981" s="14">
        <v>1000000</v>
      </c>
      <c r="G981" s="12" t="s">
        <v>91</v>
      </c>
      <c r="H981" s="13">
        <v>120</v>
      </c>
      <c r="I981" s="13">
        <v>1.9</v>
      </c>
      <c r="J981" s="14">
        <f t="shared" si="118"/>
        <v>3663</v>
      </c>
      <c r="K981" t="str">
        <f t="shared" si="119"/>
        <v>Liquid Hydrogen via Central Steam Methane Reformation of Natural Gas (NMHYL001) - Heavy-Duty Fuel Cell Vehicle|2027</v>
      </c>
    </row>
    <row r="982" spans="1:11" x14ac:dyDescent="0.25">
      <c r="A982" t="s">
        <v>110</v>
      </c>
      <c r="B982" s="12"/>
      <c r="C982" s="12">
        <v>2028</v>
      </c>
      <c r="D982" s="13">
        <v>89.8</v>
      </c>
      <c r="E982" s="13">
        <v>145</v>
      </c>
      <c r="F982" s="14">
        <v>1000000</v>
      </c>
      <c r="G982" s="12" t="s">
        <v>91</v>
      </c>
      <c r="H982" s="13">
        <v>120</v>
      </c>
      <c r="I982" s="13">
        <v>1.9</v>
      </c>
      <c r="J982" s="14">
        <f t="shared" si="118"/>
        <v>3074</v>
      </c>
      <c r="K982" t="str">
        <f t="shared" si="119"/>
        <v>Liquid Hydrogen via Central Steam Methane Reformation of Natural Gas (NMHYL001) - Heavy-Duty Fuel Cell Vehicle|2028</v>
      </c>
    </row>
    <row r="983" spans="1:11" x14ac:dyDescent="0.25">
      <c r="A983" t="s">
        <v>110</v>
      </c>
      <c r="B983" s="12"/>
      <c r="C983" s="12">
        <v>2029</v>
      </c>
      <c r="D983" s="13">
        <v>85.02</v>
      </c>
      <c r="E983" s="13">
        <v>145</v>
      </c>
      <c r="F983" s="14">
        <v>1000000</v>
      </c>
      <c r="G983" s="12" t="s">
        <v>91</v>
      </c>
      <c r="H983" s="13">
        <v>120</v>
      </c>
      <c r="I983" s="13">
        <v>1.9</v>
      </c>
      <c r="J983" s="14">
        <f t="shared" si="118"/>
        <v>1985</v>
      </c>
      <c r="K983" t="str">
        <f t="shared" si="119"/>
        <v>Liquid Hydrogen via Central Steam Methane Reformation of Natural Gas (NMHYL001) - Heavy-Duty Fuel Cell Vehicle|2029</v>
      </c>
    </row>
    <row r="984" spans="1:11" x14ac:dyDescent="0.25">
      <c r="A984" t="s">
        <v>110</v>
      </c>
      <c r="B984" s="12"/>
      <c r="C984" s="12">
        <v>2030</v>
      </c>
      <c r="D984" s="13">
        <v>76.42</v>
      </c>
      <c r="E984" s="13">
        <v>145</v>
      </c>
      <c r="F984" s="14">
        <v>1000000</v>
      </c>
      <c r="G984" s="12" t="s">
        <v>91</v>
      </c>
      <c r="H984" s="13">
        <v>120</v>
      </c>
      <c r="I984" s="13">
        <v>1.9</v>
      </c>
      <c r="J984" s="14">
        <f t="shared" si="118"/>
        <v>24</v>
      </c>
      <c r="K984" t="str">
        <f t="shared" si="119"/>
        <v>Liquid Hydrogen via Central Steam Methane Reformation of Natural Gas (NMHYL001) - Heavy-Duty Fuel Cell Vehicle|2030</v>
      </c>
    </row>
    <row r="985" spans="1:11" x14ac:dyDescent="0.25">
      <c r="A985" t="s">
        <v>110</v>
      </c>
      <c r="B985" s="12"/>
      <c r="C985" s="12">
        <v>2031</v>
      </c>
      <c r="D985" s="13">
        <v>75.47</v>
      </c>
      <c r="E985" s="13">
        <v>145</v>
      </c>
      <c r="F985" s="14">
        <v>1000000</v>
      </c>
      <c r="G985" s="12" t="s">
        <v>91</v>
      </c>
      <c r="H985" s="13">
        <v>120</v>
      </c>
      <c r="I985" s="13">
        <v>1.9</v>
      </c>
      <c r="J985" s="14">
        <f t="shared" si="118"/>
        <v>-193</v>
      </c>
      <c r="K985" t="str">
        <f t="shared" si="119"/>
        <v>Liquid Hydrogen via Central Steam Methane Reformation of Natural Gas (NMHYL001) - Heavy-Duty Fuel Cell Vehicle|2031</v>
      </c>
    </row>
    <row r="986" spans="1:11" x14ac:dyDescent="0.25">
      <c r="A986" t="s">
        <v>110</v>
      </c>
      <c r="B986" s="12"/>
      <c r="C986" s="12">
        <v>2032</v>
      </c>
      <c r="D986" s="13">
        <v>74.510000000000005</v>
      </c>
      <c r="E986" s="13">
        <v>145</v>
      </c>
      <c r="F986" s="14">
        <v>1000000</v>
      </c>
      <c r="G986" s="12" t="s">
        <v>91</v>
      </c>
      <c r="H986" s="13">
        <v>120</v>
      </c>
      <c r="I986" s="13">
        <v>1.9</v>
      </c>
      <c r="J986" s="14">
        <f t="shared" si="118"/>
        <v>-412</v>
      </c>
      <c r="K986" t="str">
        <f t="shared" si="119"/>
        <v>Liquid Hydrogen via Central Steam Methane Reformation of Natural Gas (NMHYL001) - Heavy-Duty Fuel Cell Vehicle|2032</v>
      </c>
    </row>
    <row r="987" spans="1:11" x14ac:dyDescent="0.25">
      <c r="A987" t="s">
        <v>110</v>
      </c>
      <c r="B987" s="12"/>
      <c r="C987" s="12">
        <v>2033</v>
      </c>
      <c r="D987" s="13">
        <v>73.56</v>
      </c>
      <c r="E987" s="13">
        <v>145</v>
      </c>
      <c r="F987" s="14">
        <v>1000000</v>
      </c>
      <c r="G987" s="12" t="s">
        <v>91</v>
      </c>
      <c r="H987" s="13">
        <v>120</v>
      </c>
      <c r="I987" s="13">
        <v>1.9</v>
      </c>
      <c r="J987" s="14">
        <f t="shared" si="118"/>
        <v>-628</v>
      </c>
      <c r="K987" t="str">
        <f t="shared" si="119"/>
        <v>Liquid Hydrogen via Central Steam Methane Reformation of Natural Gas (NMHYL001) - Heavy-Duty Fuel Cell Vehicle|2033</v>
      </c>
    </row>
    <row r="988" spans="1:11" x14ac:dyDescent="0.25">
      <c r="A988" t="s">
        <v>110</v>
      </c>
      <c r="B988" s="12"/>
      <c r="C988" s="12">
        <v>2034</v>
      </c>
      <c r="D988" s="13">
        <v>72.599999999999994</v>
      </c>
      <c r="E988" s="13">
        <v>145</v>
      </c>
      <c r="F988" s="14">
        <v>1000000</v>
      </c>
      <c r="G988" s="12" t="s">
        <v>91</v>
      </c>
      <c r="H988" s="13">
        <v>120</v>
      </c>
      <c r="I988" s="13">
        <v>1.9</v>
      </c>
      <c r="J988" s="14">
        <f t="shared" si="118"/>
        <v>-847</v>
      </c>
      <c r="K988" t="str">
        <f t="shared" si="119"/>
        <v>Liquid Hydrogen via Central Steam Methane Reformation of Natural Gas (NMHYL001) - Heavy-Duty Fuel Cell Vehicle|2034</v>
      </c>
    </row>
    <row r="989" spans="1:11" x14ac:dyDescent="0.25">
      <c r="A989" t="s">
        <v>110</v>
      </c>
      <c r="B989" s="12"/>
      <c r="C989" s="12">
        <v>2035</v>
      </c>
      <c r="D989" s="13">
        <v>71.650000000000006</v>
      </c>
      <c r="E989" s="13">
        <v>145</v>
      </c>
      <c r="F989" s="14">
        <v>1000000</v>
      </c>
      <c r="G989" s="12" t="s">
        <v>91</v>
      </c>
      <c r="H989" s="13">
        <v>120</v>
      </c>
      <c r="I989" s="13">
        <v>1.9</v>
      </c>
      <c r="J989" s="14">
        <f t="shared" si="118"/>
        <v>-1064</v>
      </c>
      <c r="K989" t="str">
        <f t="shared" si="119"/>
        <v>Liquid Hydrogen via Central Steam Methane Reformation of Natural Gas (NMHYL001) - Heavy-Duty Fuel Cell Vehicle|2035</v>
      </c>
    </row>
    <row r="990" spans="1:11" x14ac:dyDescent="0.25">
      <c r="A990" t="s">
        <v>110</v>
      </c>
      <c r="B990" s="12"/>
      <c r="C990" s="12">
        <v>2036</v>
      </c>
      <c r="D990" s="13">
        <v>70.69</v>
      </c>
      <c r="E990" s="13">
        <v>145</v>
      </c>
      <c r="F990" s="14">
        <v>1000000</v>
      </c>
      <c r="G990" s="12" t="s">
        <v>91</v>
      </c>
      <c r="H990" s="13">
        <v>120</v>
      </c>
      <c r="I990" s="13">
        <v>1.9</v>
      </c>
      <c r="J990" s="14">
        <f t="shared" si="118"/>
        <v>-1283</v>
      </c>
      <c r="K990" t="str">
        <f t="shared" si="119"/>
        <v>Liquid Hydrogen via Central Steam Methane Reformation of Natural Gas (NMHYL001) - Heavy-Duty Fuel Cell Vehicle|2036</v>
      </c>
    </row>
    <row r="991" spans="1:11" x14ac:dyDescent="0.25">
      <c r="A991" t="s">
        <v>110</v>
      </c>
      <c r="B991" s="12"/>
      <c r="C991" s="12">
        <v>2037</v>
      </c>
      <c r="D991" s="13">
        <v>69.739999999999995</v>
      </c>
      <c r="E991" s="13">
        <v>145</v>
      </c>
      <c r="F991" s="14">
        <v>1000000</v>
      </c>
      <c r="G991" s="12" t="s">
        <v>91</v>
      </c>
      <c r="H991" s="13">
        <v>120</v>
      </c>
      <c r="I991" s="13">
        <v>1.9</v>
      </c>
      <c r="J991" s="14">
        <f t="shared" si="118"/>
        <v>-1499</v>
      </c>
      <c r="K991" t="str">
        <f t="shared" si="119"/>
        <v>Liquid Hydrogen via Central Steam Methane Reformation of Natural Gas (NMHYL001) - Heavy-Duty Fuel Cell Vehicle|2037</v>
      </c>
    </row>
    <row r="992" spans="1:11" x14ac:dyDescent="0.25">
      <c r="A992" t="s">
        <v>110</v>
      </c>
      <c r="B992" s="12"/>
      <c r="C992" s="12">
        <v>2038</v>
      </c>
      <c r="D992" s="13">
        <v>68.78</v>
      </c>
      <c r="E992" s="13">
        <v>145</v>
      </c>
      <c r="F992" s="14">
        <v>1000000</v>
      </c>
      <c r="G992" s="12" t="s">
        <v>91</v>
      </c>
      <c r="H992" s="13">
        <v>120</v>
      </c>
      <c r="I992" s="13">
        <v>1.9</v>
      </c>
      <c r="J992" s="14">
        <f t="shared" si="118"/>
        <v>-1718</v>
      </c>
      <c r="K992" t="str">
        <f t="shared" si="119"/>
        <v>Liquid Hydrogen via Central Steam Methane Reformation of Natural Gas (NMHYL001) - Heavy-Duty Fuel Cell Vehicle|2038</v>
      </c>
    </row>
    <row r="993" spans="1:11" x14ac:dyDescent="0.25">
      <c r="A993" t="s">
        <v>110</v>
      </c>
      <c r="B993" s="12"/>
      <c r="C993" s="12">
        <v>2039</v>
      </c>
      <c r="D993" s="13">
        <v>67.83</v>
      </c>
      <c r="E993" s="13">
        <v>145</v>
      </c>
      <c r="F993" s="14">
        <v>1000000</v>
      </c>
      <c r="G993" s="12" t="s">
        <v>91</v>
      </c>
      <c r="H993" s="13">
        <v>120</v>
      </c>
      <c r="I993" s="13">
        <v>1.9</v>
      </c>
      <c r="J993" s="14">
        <f t="shared" si="118"/>
        <v>-1935</v>
      </c>
      <c r="K993" t="str">
        <f t="shared" si="119"/>
        <v>Liquid Hydrogen via Central Steam Methane Reformation of Natural Gas (NMHYL001) - Heavy-Duty Fuel Cell Vehicle|2039</v>
      </c>
    </row>
    <row r="994" spans="1:11" ht="25.5" x14ac:dyDescent="0.25">
      <c r="A994" t="s">
        <v>110</v>
      </c>
      <c r="B994" s="12"/>
      <c r="C994" s="12" t="s">
        <v>28</v>
      </c>
      <c r="D994" s="13">
        <v>66.87</v>
      </c>
      <c r="E994" s="13">
        <v>145</v>
      </c>
      <c r="F994" s="14">
        <v>1000000</v>
      </c>
      <c r="G994" s="12" t="s">
        <v>91</v>
      </c>
      <c r="H994" s="13">
        <v>120</v>
      </c>
      <c r="I994" s="13">
        <v>1.9</v>
      </c>
      <c r="J994" s="14">
        <f t="shared" si="118"/>
        <v>-2154</v>
      </c>
      <c r="K994" t="str">
        <f t="shared" si="119"/>
        <v>Liquid Hydrogen via Central Steam Methane Reformation of Natural Gas (NMHYL001) - Heavy-Duty Fuel Cell Vehicle|2040 and subsequent years</v>
      </c>
    </row>
    <row r="995" spans="1:11" x14ac:dyDescent="0.25">
      <c r="D995" s="7"/>
      <c r="E995" s="7"/>
      <c r="F995" s="8"/>
      <c r="H995" s="7"/>
      <c r="I995" s="7"/>
      <c r="J995" s="8"/>
    </row>
    <row r="996" spans="1:11" ht="25.5" x14ac:dyDescent="0.25">
      <c r="A996" t="s">
        <v>111</v>
      </c>
      <c r="B996" s="30" t="s">
        <v>111</v>
      </c>
      <c r="C996" s="30">
        <v>2026</v>
      </c>
      <c r="D996" s="31">
        <v>93.81</v>
      </c>
      <c r="E996" s="31">
        <v>145</v>
      </c>
      <c r="F996" s="32">
        <v>1000000</v>
      </c>
      <c r="G996" s="30" t="s">
        <v>91</v>
      </c>
      <c r="H996" s="31">
        <v>120</v>
      </c>
      <c r="I996" s="31">
        <v>2.1</v>
      </c>
      <c r="J996" s="32">
        <f t="shared" ref="J996:J1010" si="120">ROUND(((D996-(E996/I996))*F996*H996*I996)/1000000,0)</f>
        <v>6240</v>
      </c>
      <c r="K996" t="str">
        <f t="shared" ref="K996:K1010" si="121">A996&amp;"|"&amp;C996</f>
        <v>Liquid Hydrogen via Central Steam Methane Reformation of Natural Gas (NMHYL001) - Fuel Cell Forklift|2026</v>
      </c>
    </row>
    <row r="997" spans="1:11" x14ac:dyDescent="0.25">
      <c r="A997" t="s">
        <v>111</v>
      </c>
      <c r="B997" s="12"/>
      <c r="C997" s="12">
        <v>2027</v>
      </c>
      <c r="D997" s="13">
        <v>92.38</v>
      </c>
      <c r="E997" s="13">
        <v>145</v>
      </c>
      <c r="F997" s="14">
        <v>1000000</v>
      </c>
      <c r="G997" s="12" t="s">
        <v>91</v>
      </c>
      <c r="H997" s="13">
        <v>120</v>
      </c>
      <c r="I997" s="13">
        <v>2.1</v>
      </c>
      <c r="J997" s="14">
        <f t="shared" si="120"/>
        <v>5880</v>
      </c>
      <c r="K997" t="str">
        <f t="shared" si="121"/>
        <v>Liquid Hydrogen via Central Steam Methane Reformation of Natural Gas (NMHYL001) - Fuel Cell Forklift|2027</v>
      </c>
    </row>
    <row r="998" spans="1:11" x14ac:dyDescent="0.25">
      <c r="A998" t="s">
        <v>111</v>
      </c>
      <c r="B998" s="12"/>
      <c r="C998" s="12">
        <v>2028</v>
      </c>
      <c r="D998" s="13">
        <v>89.8</v>
      </c>
      <c r="E998" s="13">
        <v>145</v>
      </c>
      <c r="F998" s="14">
        <v>1000000</v>
      </c>
      <c r="G998" s="12" t="s">
        <v>91</v>
      </c>
      <c r="H998" s="13">
        <v>120</v>
      </c>
      <c r="I998" s="13">
        <v>2.1</v>
      </c>
      <c r="J998" s="14">
        <f t="shared" si="120"/>
        <v>5230</v>
      </c>
      <c r="K998" t="str">
        <f t="shared" si="121"/>
        <v>Liquid Hydrogen via Central Steam Methane Reformation of Natural Gas (NMHYL001) - Fuel Cell Forklift|2028</v>
      </c>
    </row>
    <row r="999" spans="1:11" x14ac:dyDescent="0.25">
      <c r="A999" t="s">
        <v>111</v>
      </c>
      <c r="B999" s="12"/>
      <c r="C999" s="12">
        <v>2029</v>
      </c>
      <c r="D999" s="13">
        <v>85.02</v>
      </c>
      <c r="E999" s="13">
        <v>145</v>
      </c>
      <c r="F999" s="14">
        <v>1000000</v>
      </c>
      <c r="G999" s="12" t="s">
        <v>91</v>
      </c>
      <c r="H999" s="13">
        <v>120</v>
      </c>
      <c r="I999" s="13">
        <v>2.1</v>
      </c>
      <c r="J999" s="14">
        <f t="shared" si="120"/>
        <v>4025</v>
      </c>
      <c r="K999" t="str">
        <f t="shared" si="121"/>
        <v>Liquid Hydrogen via Central Steam Methane Reformation of Natural Gas (NMHYL001) - Fuel Cell Forklift|2029</v>
      </c>
    </row>
    <row r="1000" spans="1:11" x14ac:dyDescent="0.25">
      <c r="A1000" t="s">
        <v>111</v>
      </c>
      <c r="B1000" s="12"/>
      <c r="C1000" s="12">
        <v>2030</v>
      </c>
      <c r="D1000" s="13">
        <v>76.42</v>
      </c>
      <c r="E1000" s="13">
        <v>145</v>
      </c>
      <c r="F1000" s="14">
        <v>1000000</v>
      </c>
      <c r="G1000" s="12" t="s">
        <v>91</v>
      </c>
      <c r="H1000" s="13">
        <v>120</v>
      </c>
      <c r="I1000" s="13">
        <v>2.1</v>
      </c>
      <c r="J1000" s="14">
        <f t="shared" si="120"/>
        <v>1858</v>
      </c>
      <c r="K1000" t="str">
        <f t="shared" si="121"/>
        <v>Liquid Hydrogen via Central Steam Methane Reformation of Natural Gas (NMHYL001) - Fuel Cell Forklift|2030</v>
      </c>
    </row>
    <row r="1001" spans="1:11" x14ac:dyDescent="0.25">
      <c r="A1001" t="s">
        <v>111</v>
      </c>
      <c r="B1001" s="12"/>
      <c r="C1001" s="12">
        <v>2031</v>
      </c>
      <c r="D1001" s="13">
        <v>75.47</v>
      </c>
      <c r="E1001" s="13">
        <v>145</v>
      </c>
      <c r="F1001" s="14">
        <v>1000000</v>
      </c>
      <c r="G1001" s="12" t="s">
        <v>91</v>
      </c>
      <c r="H1001" s="13">
        <v>120</v>
      </c>
      <c r="I1001" s="13">
        <v>2.1</v>
      </c>
      <c r="J1001" s="14">
        <f t="shared" si="120"/>
        <v>1618</v>
      </c>
      <c r="K1001" t="str">
        <f t="shared" si="121"/>
        <v>Liquid Hydrogen via Central Steam Methane Reformation of Natural Gas (NMHYL001) - Fuel Cell Forklift|2031</v>
      </c>
    </row>
    <row r="1002" spans="1:11" x14ac:dyDescent="0.25">
      <c r="A1002" t="s">
        <v>111</v>
      </c>
      <c r="B1002" s="12"/>
      <c r="C1002" s="12">
        <v>2032</v>
      </c>
      <c r="D1002" s="13">
        <v>74.510000000000005</v>
      </c>
      <c r="E1002" s="13">
        <v>145</v>
      </c>
      <c r="F1002" s="14">
        <v>1000000</v>
      </c>
      <c r="G1002" s="12" t="s">
        <v>91</v>
      </c>
      <c r="H1002" s="13">
        <v>120</v>
      </c>
      <c r="I1002" s="13">
        <v>2.1</v>
      </c>
      <c r="J1002" s="14">
        <f t="shared" si="120"/>
        <v>1377</v>
      </c>
      <c r="K1002" t="str">
        <f t="shared" si="121"/>
        <v>Liquid Hydrogen via Central Steam Methane Reformation of Natural Gas (NMHYL001) - Fuel Cell Forklift|2032</v>
      </c>
    </row>
    <row r="1003" spans="1:11" x14ac:dyDescent="0.25">
      <c r="A1003" t="s">
        <v>111</v>
      </c>
      <c r="B1003" s="12"/>
      <c r="C1003" s="12">
        <v>2033</v>
      </c>
      <c r="D1003" s="13">
        <v>73.56</v>
      </c>
      <c r="E1003" s="13">
        <v>145</v>
      </c>
      <c r="F1003" s="14">
        <v>1000000</v>
      </c>
      <c r="G1003" s="12" t="s">
        <v>91</v>
      </c>
      <c r="H1003" s="13">
        <v>120</v>
      </c>
      <c r="I1003" s="13">
        <v>2.1</v>
      </c>
      <c r="J1003" s="14">
        <f t="shared" si="120"/>
        <v>1137</v>
      </c>
      <c r="K1003" t="str">
        <f t="shared" si="121"/>
        <v>Liquid Hydrogen via Central Steam Methane Reformation of Natural Gas (NMHYL001) - Fuel Cell Forklift|2033</v>
      </c>
    </row>
    <row r="1004" spans="1:11" x14ac:dyDescent="0.25">
      <c r="A1004" t="s">
        <v>111</v>
      </c>
      <c r="B1004" s="12"/>
      <c r="C1004" s="12">
        <v>2034</v>
      </c>
      <c r="D1004" s="13">
        <v>72.599999999999994</v>
      </c>
      <c r="E1004" s="13">
        <v>145</v>
      </c>
      <c r="F1004" s="14">
        <v>1000000</v>
      </c>
      <c r="G1004" s="12" t="s">
        <v>91</v>
      </c>
      <c r="H1004" s="13">
        <v>120</v>
      </c>
      <c r="I1004" s="13">
        <v>2.1</v>
      </c>
      <c r="J1004" s="14">
        <f t="shared" si="120"/>
        <v>895</v>
      </c>
      <c r="K1004" t="str">
        <f t="shared" si="121"/>
        <v>Liquid Hydrogen via Central Steam Methane Reformation of Natural Gas (NMHYL001) - Fuel Cell Forklift|2034</v>
      </c>
    </row>
    <row r="1005" spans="1:11" x14ac:dyDescent="0.25">
      <c r="A1005" t="s">
        <v>111</v>
      </c>
      <c r="B1005" s="12"/>
      <c r="C1005" s="12">
        <v>2035</v>
      </c>
      <c r="D1005" s="13">
        <v>71.650000000000006</v>
      </c>
      <c r="E1005" s="13">
        <v>145</v>
      </c>
      <c r="F1005" s="14">
        <v>1000000</v>
      </c>
      <c r="G1005" s="12" t="s">
        <v>91</v>
      </c>
      <c r="H1005" s="13">
        <v>120</v>
      </c>
      <c r="I1005" s="13">
        <v>2.1</v>
      </c>
      <c r="J1005" s="14">
        <f t="shared" si="120"/>
        <v>656</v>
      </c>
      <c r="K1005" t="str">
        <f t="shared" si="121"/>
        <v>Liquid Hydrogen via Central Steam Methane Reformation of Natural Gas (NMHYL001) - Fuel Cell Forklift|2035</v>
      </c>
    </row>
    <row r="1006" spans="1:11" x14ac:dyDescent="0.25">
      <c r="A1006" t="s">
        <v>111</v>
      </c>
      <c r="B1006" s="12"/>
      <c r="C1006" s="12">
        <v>2036</v>
      </c>
      <c r="D1006" s="13">
        <v>70.69</v>
      </c>
      <c r="E1006" s="13">
        <v>145</v>
      </c>
      <c r="F1006" s="14">
        <v>1000000</v>
      </c>
      <c r="G1006" s="12" t="s">
        <v>91</v>
      </c>
      <c r="H1006" s="13">
        <v>120</v>
      </c>
      <c r="I1006" s="13">
        <v>2.1</v>
      </c>
      <c r="J1006" s="14">
        <f t="shared" si="120"/>
        <v>414</v>
      </c>
      <c r="K1006" t="str">
        <f t="shared" si="121"/>
        <v>Liquid Hydrogen via Central Steam Methane Reformation of Natural Gas (NMHYL001) - Fuel Cell Forklift|2036</v>
      </c>
    </row>
    <row r="1007" spans="1:11" x14ac:dyDescent="0.25">
      <c r="A1007" t="s">
        <v>111</v>
      </c>
      <c r="B1007" s="12"/>
      <c r="C1007" s="12">
        <v>2037</v>
      </c>
      <c r="D1007" s="13">
        <v>69.739999999999995</v>
      </c>
      <c r="E1007" s="13">
        <v>145</v>
      </c>
      <c r="F1007" s="14">
        <v>1000000</v>
      </c>
      <c r="G1007" s="12" t="s">
        <v>91</v>
      </c>
      <c r="H1007" s="13">
        <v>120</v>
      </c>
      <c r="I1007" s="13">
        <v>2.1</v>
      </c>
      <c r="J1007" s="14">
        <f t="shared" si="120"/>
        <v>174</v>
      </c>
      <c r="K1007" t="str">
        <f t="shared" si="121"/>
        <v>Liquid Hydrogen via Central Steam Methane Reformation of Natural Gas (NMHYL001) - Fuel Cell Forklift|2037</v>
      </c>
    </row>
    <row r="1008" spans="1:11" x14ac:dyDescent="0.25">
      <c r="A1008" t="s">
        <v>111</v>
      </c>
      <c r="B1008" s="12"/>
      <c r="C1008" s="12">
        <v>2038</v>
      </c>
      <c r="D1008" s="13">
        <v>68.78</v>
      </c>
      <c r="E1008" s="13">
        <v>145</v>
      </c>
      <c r="F1008" s="14">
        <v>1000000</v>
      </c>
      <c r="G1008" s="12" t="s">
        <v>91</v>
      </c>
      <c r="H1008" s="13">
        <v>120</v>
      </c>
      <c r="I1008" s="13">
        <v>2.1</v>
      </c>
      <c r="J1008" s="14">
        <f t="shared" si="120"/>
        <v>-67</v>
      </c>
      <c r="K1008" t="str">
        <f t="shared" si="121"/>
        <v>Liquid Hydrogen via Central Steam Methane Reformation of Natural Gas (NMHYL001) - Fuel Cell Forklift|2038</v>
      </c>
    </row>
    <row r="1009" spans="1:11" x14ac:dyDescent="0.25">
      <c r="A1009" t="s">
        <v>111</v>
      </c>
      <c r="B1009" s="12"/>
      <c r="C1009" s="12">
        <v>2039</v>
      </c>
      <c r="D1009" s="13">
        <v>67.83</v>
      </c>
      <c r="E1009" s="13">
        <v>145</v>
      </c>
      <c r="F1009" s="14">
        <v>1000000</v>
      </c>
      <c r="G1009" s="12" t="s">
        <v>91</v>
      </c>
      <c r="H1009" s="13">
        <v>120</v>
      </c>
      <c r="I1009" s="13">
        <v>2.1</v>
      </c>
      <c r="J1009" s="14">
        <f t="shared" si="120"/>
        <v>-307</v>
      </c>
      <c r="K1009" t="str">
        <f t="shared" si="121"/>
        <v>Liquid Hydrogen via Central Steam Methane Reformation of Natural Gas (NMHYL001) - Fuel Cell Forklift|2039</v>
      </c>
    </row>
    <row r="1010" spans="1:11" ht="25.5" x14ac:dyDescent="0.25">
      <c r="A1010" t="s">
        <v>111</v>
      </c>
      <c r="B1010" s="12"/>
      <c r="C1010" s="12" t="s">
        <v>28</v>
      </c>
      <c r="D1010" s="13">
        <v>66.87</v>
      </c>
      <c r="E1010" s="13">
        <v>145</v>
      </c>
      <c r="F1010" s="14">
        <v>1000000</v>
      </c>
      <c r="G1010" s="12" t="s">
        <v>91</v>
      </c>
      <c r="H1010" s="13">
        <v>120</v>
      </c>
      <c r="I1010" s="13">
        <v>2.1</v>
      </c>
      <c r="J1010" s="14">
        <f t="shared" si="120"/>
        <v>-549</v>
      </c>
      <c r="K1010" t="str">
        <f t="shared" si="121"/>
        <v>Liquid Hydrogen via Central Steam Methane Reformation of Natural Gas (NMHYL001) - Fuel Cell Forklift|2040 and subsequent years</v>
      </c>
    </row>
    <row r="1011" spans="1:11" x14ac:dyDescent="0.25">
      <c r="D1011" s="7"/>
      <c r="E1011" s="7"/>
      <c r="F1011" s="8"/>
      <c r="H1011" s="7"/>
      <c r="I1011" s="7"/>
      <c r="J1011" s="8"/>
    </row>
    <row r="1012" spans="1:11" ht="25.5" x14ac:dyDescent="0.25">
      <c r="A1012" t="s">
        <v>112</v>
      </c>
      <c r="B1012" s="30" t="s">
        <v>112</v>
      </c>
      <c r="C1012" s="30">
        <v>2026</v>
      </c>
      <c r="D1012" s="31">
        <v>93.89</v>
      </c>
      <c r="E1012" s="31">
        <v>135</v>
      </c>
      <c r="F1012" s="32">
        <v>1000000</v>
      </c>
      <c r="G1012" s="30" t="s">
        <v>91</v>
      </c>
      <c r="H1012" s="31">
        <v>120</v>
      </c>
      <c r="I1012" s="31">
        <v>2.5</v>
      </c>
      <c r="J1012" s="32">
        <f t="shared" ref="J1012:J1026" si="122">ROUND(((D1012-(E1012/I1012))*F1012*H1012*I1012)/1000000,0)</f>
        <v>11967</v>
      </c>
      <c r="K1012" t="str">
        <f t="shared" ref="K1012:K1026" si="123">A1012&amp;"|"&amp;C1012</f>
        <v>Liquid Hydrogen via Biomethane SMR from Livestock Manure (NMHYL002) - Light-Duty Fuel Cell Vehicle|2026</v>
      </c>
    </row>
    <row r="1013" spans="1:11" x14ac:dyDescent="0.25">
      <c r="A1013" t="s">
        <v>112</v>
      </c>
      <c r="B1013" s="12"/>
      <c r="C1013" s="12">
        <v>2027</v>
      </c>
      <c r="D1013" s="13">
        <v>92.45</v>
      </c>
      <c r="E1013" s="13">
        <v>135</v>
      </c>
      <c r="F1013" s="14">
        <v>1000000</v>
      </c>
      <c r="G1013" s="12" t="s">
        <v>91</v>
      </c>
      <c r="H1013" s="13">
        <v>120</v>
      </c>
      <c r="I1013" s="13">
        <v>2.5</v>
      </c>
      <c r="J1013" s="14">
        <f t="shared" si="122"/>
        <v>11535</v>
      </c>
      <c r="K1013" t="str">
        <f t="shared" si="123"/>
        <v>Liquid Hydrogen via Biomethane SMR from Livestock Manure (NMHYL002) - Light-Duty Fuel Cell Vehicle|2027</v>
      </c>
    </row>
    <row r="1014" spans="1:11" x14ac:dyDescent="0.25">
      <c r="A1014" t="s">
        <v>112</v>
      </c>
      <c r="B1014" s="12"/>
      <c r="C1014" s="12">
        <v>2028</v>
      </c>
      <c r="D1014" s="13">
        <v>89.87</v>
      </c>
      <c r="E1014" s="13">
        <v>135</v>
      </c>
      <c r="F1014" s="14">
        <v>1000000</v>
      </c>
      <c r="G1014" s="12" t="s">
        <v>91</v>
      </c>
      <c r="H1014" s="13">
        <v>120</v>
      </c>
      <c r="I1014" s="13">
        <v>2.5</v>
      </c>
      <c r="J1014" s="14">
        <f t="shared" si="122"/>
        <v>10761</v>
      </c>
      <c r="K1014" t="str">
        <f t="shared" si="123"/>
        <v>Liquid Hydrogen via Biomethane SMR from Livestock Manure (NMHYL002) - Light-Duty Fuel Cell Vehicle|2028</v>
      </c>
    </row>
    <row r="1015" spans="1:11" x14ac:dyDescent="0.25">
      <c r="A1015" t="s">
        <v>112</v>
      </c>
      <c r="B1015" s="12"/>
      <c r="C1015" s="12">
        <v>2029</v>
      </c>
      <c r="D1015" s="13">
        <v>85.09</v>
      </c>
      <c r="E1015" s="13">
        <v>135</v>
      </c>
      <c r="F1015" s="14">
        <v>1000000</v>
      </c>
      <c r="G1015" s="12" t="s">
        <v>91</v>
      </c>
      <c r="H1015" s="13">
        <v>120</v>
      </c>
      <c r="I1015" s="13">
        <v>2.5</v>
      </c>
      <c r="J1015" s="14">
        <f t="shared" si="122"/>
        <v>9327</v>
      </c>
      <c r="K1015" t="str">
        <f t="shared" si="123"/>
        <v>Liquid Hydrogen via Biomethane SMR from Livestock Manure (NMHYL002) - Light-Duty Fuel Cell Vehicle|2029</v>
      </c>
    </row>
    <row r="1016" spans="1:11" x14ac:dyDescent="0.25">
      <c r="A1016" t="s">
        <v>112</v>
      </c>
      <c r="B1016" s="12"/>
      <c r="C1016" s="12">
        <v>2030</v>
      </c>
      <c r="D1016" s="13">
        <v>76.489999999999995</v>
      </c>
      <c r="E1016" s="13">
        <v>135</v>
      </c>
      <c r="F1016" s="14">
        <v>1000000</v>
      </c>
      <c r="G1016" s="12" t="s">
        <v>91</v>
      </c>
      <c r="H1016" s="13">
        <v>120</v>
      </c>
      <c r="I1016" s="13">
        <v>2.5</v>
      </c>
      <c r="J1016" s="14">
        <f t="shared" si="122"/>
        <v>6747</v>
      </c>
      <c r="K1016" t="str">
        <f t="shared" si="123"/>
        <v>Liquid Hydrogen via Biomethane SMR from Livestock Manure (NMHYL002) - Light-Duty Fuel Cell Vehicle|2030</v>
      </c>
    </row>
    <row r="1017" spans="1:11" x14ac:dyDescent="0.25">
      <c r="A1017" t="s">
        <v>112</v>
      </c>
      <c r="B1017" s="12"/>
      <c r="C1017" s="12">
        <v>2031</v>
      </c>
      <c r="D1017" s="13">
        <v>75.53</v>
      </c>
      <c r="E1017" s="13">
        <v>135</v>
      </c>
      <c r="F1017" s="14">
        <v>1000000</v>
      </c>
      <c r="G1017" s="12" t="s">
        <v>91</v>
      </c>
      <c r="H1017" s="13">
        <v>120</v>
      </c>
      <c r="I1017" s="13">
        <v>2.5</v>
      </c>
      <c r="J1017" s="14">
        <f t="shared" si="122"/>
        <v>6459</v>
      </c>
      <c r="K1017" t="str">
        <f t="shared" si="123"/>
        <v>Liquid Hydrogen via Biomethane SMR from Livestock Manure (NMHYL002) - Light-Duty Fuel Cell Vehicle|2031</v>
      </c>
    </row>
    <row r="1018" spans="1:11" x14ac:dyDescent="0.25">
      <c r="A1018" t="s">
        <v>112</v>
      </c>
      <c r="B1018" s="12"/>
      <c r="C1018" s="12">
        <v>2032</v>
      </c>
      <c r="D1018" s="13">
        <v>74.58</v>
      </c>
      <c r="E1018" s="13">
        <v>135</v>
      </c>
      <c r="F1018" s="14">
        <v>1000000</v>
      </c>
      <c r="G1018" s="12" t="s">
        <v>91</v>
      </c>
      <c r="H1018" s="13">
        <v>120</v>
      </c>
      <c r="I1018" s="13">
        <v>2.5</v>
      </c>
      <c r="J1018" s="14">
        <f t="shared" si="122"/>
        <v>6174</v>
      </c>
      <c r="K1018" t="str">
        <f t="shared" si="123"/>
        <v>Liquid Hydrogen via Biomethane SMR from Livestock Manure (NMHYL002) - Light-Duty Fuel Cell Vehicle|2032</v>
      </c>
    </row>
    <row r="1019" spans="1:11" x14ac:dyDescent="0.25">
      <c r="A1019" t="s">
        <v>112</v>
      </c>
      <c r="B1019" s="12"/>
      <c r="C1019" s="12">
        <v>2033</v>
      </c>
      <c r="D1019" s="13">
        <v>73.62</v>
      </c>
      <c r="E1019" s="13">
        <v>135</v>
      </c>
      <c r="F1019" s="14">
        <v>1000000</v>
      </c>
      <c r="G1019" s="12" t="s">
        <v>91</v>
      </c>
      <c r="H1019" s="13">
        <v>120</v>
      </c>
      <c r="I1019" s="13">
        <v>2.5</v>
      </c>
      <c r="J1019" s="14">
        <f t="shared" si="122"/>
        <v>5886</v>
      </c>
      <c r="K1019" t="str">
        <f t="shared" si="123"/>
        <v>Liquid Hydrogen via Biomethane SMR from Livestock Manure (NMHYL002) - Light-Duty Fuel Cell Vehicle|2033</v>
      </c>
    </row>
    <row r="1020" spans="1:11" x14ac:dyDescent="0.25">
      <c r="A1020" t="s">
        <v>112</v>
      </c>
      <c r="B1020" s="12"/>
      <c r="C1020" s="12">
        <v>2034</v>
      </c>
      <c r="D1020" s="13">
        <v>72.66</v>
      </c>
      <c r="E1020" s="13">
        <v>135</v>
      </c>
      <c r="F1020" s="14">
        <v>1000000</v>
      </c>
      <c r="G1020" s="12" t="s">
        <v>91</v>
      </c>
      <c r="H1020" s="13">
        <v>120</v>
      </c>
      <c r="I1020" s="13">
        <v>2.5</v>
      </c>
      <c r="J1020" s="14">
        <f t="shared" si="122"/>
        <v>5598</v>
      </c>
      <c r="K1020" t="str">
        <f t="shared" si="123"/>
        <v>Liquid Hydrogen via Biomethane SMR from Livestock Manure (NMHYL002) - Light-Duty Fuel Cell Vehicle|2034</v>
      </c>
    </row>
    <row r="1021" spans="1:11" x14ac:dyDescent="0.25">
      <c r="A1021" t="s">
        <v>112</v>
      </c>
      <c r="B1021" s="12"/>
      <c r="C1021" s="12">
        <v>2035</v>
      </c>
      <c r="D1021" s="13">
        <v>71.709999999999994</v>
      </c>
      <c r="E1021" s="13">
        <v>135</v>
      </c>
      <c r="F1021" s="14">
        <v>1000000</v>
      </c>
      <c r="G1021" s="12" t="s">
        <v>91</v>
      </c>
      <c r="H1021" s="13">
        <v>120</v>
      </c>
      <c r="I1021" s="13">
        <v>2.5</v>
      </c>
      <c r="J1021" s="14">
        <f t="shared" si="122"/>
        <v>5313</v>
      </c>
      <c r="K1021" t="str">
        <f t="shared" si="123"/>
        <v>Liquid Hydrogen via Biomethane SMR from Livestock Manure (NMHYL002) - Light-Duty Fuel Cell Vehicle|2035</v>
      </c>
    </row>
    <row r="1022" spans="1:11" x14ac:dyDescent="0.25">
      <c r="A1022" t="s">
        <v>112</v>
      </c>
      <c r="B1022" s="12"/>
      <c r="C1022" s="12">
        <v>2036</v>
      </c>
      <c r="D1022" s="13">
        <v>70.75</v>
      </c>
      <c r="E1022" s="13">
        <v>135</v>
      </c>
      <c r="F1022" s="14">
        <v>1000000</v>
      </c>
      <c r="G1022" s="12" t="s">
        <v>91</v>
      </c>
      <c r="H1022" s="13">
        <v>120</v>
      </c>
      <c r="I1022" s="13">
        <v>2.5</v>
      </c>
      <c r="J1022" s="14">
        <f t="shared" si="122"/>
        <v>5025</v>
      </c>
      <c r="K1022" t="str">
        <f t="shared" si="123"/>
        <v>Liquid Hydrogen via Biomethane SMR from Livestock Manure (NMHYL002) - Light-Duty Fuel Cell Vehicle|2036</v>
      </c>
    </row>
    <row r="1023" spans="1:11" x14ac:dyDescent="0.25">
      <c r="A1023" t="s">
        <v>112</v>
      </c>
      <c r="B1023" s="12"/>
      <c r="C1023" s="12">
        <v>2037</v>
      </c>
      <c r="D1023" s="13">
        <v>69.8</v>
      </c>
      <c r="E1023" s="13">
        <v>135</v>
      </c>
      <c r="F1023" s="14">
        <v>1000000</v>
      </c>
      <c r="G1023" s="12" t="s">
        <v>91</v>
      </c>
      <c r="H1023" s="13">
        <v>120</v>
      </c>
      <c r="I1023" s="13">
        <v>2.5</v>
      </c>
      <c r="J1023" s="14">
        <f t="shared" si="122"/>
        <v>4740</v>
      </c>
      <c r="K1023" t="str">
        <f t="shared" si="123"/>
        <v>Liquid Hydrogen via Biomethane SMR from Livestock Manure (NMHYL002) - Light-Duty Fuel Cell Vehicle|2037</v>
      </c>
    </row>
    <row r="1024" spans="1:11" x14ac:dyDescent="0.25">
      <c r="A1024" t="s">
        <v>112</v>
      </c>
      <c r="B1024" s="12"/>
      <c r="C1024" s="12">
        <v>2038</v>
      </c>
      <c r="D1024" s="13">
        <v>68.84</v>
      </c>
      <c r="E1024" s="13">
        <v>135</v>
      </c>
      <c r="F1024" s="14">
        <v>1000000</v>
      </c>
      <c r="G1024" s="12" t="s">
        <v>91</v>
      </c>
      <c r="H1024" s="13">
        <v>120</v>
      </c>
      <c r="I1024" s="13">
        <v>2.5</v>
      </c>
      <c r="J1024" s="14">
        <f t="shared" si="122"/>
        <v>4452</v>
      </c>
      <c r="K1024" t="str">
        <f t="shared" si="123"/>
        <v>Liquid Hydrogen via Biomethane SMR from Livestock Manure (NMHYL002) - Light-Duty Fuel Cell Vehicle|2038</v>
      </c>
    </row>
    <row r="1025" spans="1:11" x14ac:dyDescent="0.25">
      <c r="A1025" t="s">
        <v>112</v>
      </c>
      <c r="B1025" s="12"/>
      <c r="C1025" s="12">
        <v>2039</v>
      </c>
      <c r="D1025" s="13">
        <v>67.88</v>
      </c>
      <c r="E1025" s="13">
        <v>135</v>
      </c>
      <c r="F1025" s="14">
        <v>1000000</v>
      </c>
      <c r="G1025" s="12" t="s">
        <v>91</v>
      </c>
      <c r="H1025" s="13">
        <v>120</v>
      </c>
      <c r="I1025" s="13">
        <v>2.5</v>
      </c>
      <c r="J1025" s="14">
        <f t="shared" si="122"/>
        <v>4164</v>
      </c>
      <c r="K1025" t="str">
        <f t="shared" si="123"/>
        <v>Liquid Hydrogen via Biomethane SMR from Livestock Manure (NMHYL002) - Light-Duty Fuel Cell Vehicle|2039</v>
      </c>
    </row>
    <row r="1026" spans="1:11" ht="25.5" x14ac:dyDescent="0.25">
      <c r="A1026" t="s">
        <v>112</v>
      </c>
      <c r="B1026" s="12"/>
      <c r="C1026" s="12" t="s">
        <v>28</v>
      </c>
      <c r="D1026" s="13">
        <v>66.930000000000007</v>
      </c>
      <c r="E1026" s="13">
        <v>135</v>
      </c>
      <c r="F1026" s="14">
        <v>1000000</v>
      </c>
      <c r="G1026" s="12" t="s">
        <v>91</v>
      </c>
      <c r="H1026" s="13">
        <v>120</v>
      </c>
      <c r="I1026" s="13">
        <v>2.5</v>
      </c>
      <c r="J1026" s="14">
        <f t="shared" si="122"/>
        <v>3879</v>
      </c>
      <c r="K1026" t="str">
        <f t="shared" si="123"/>
        <v>Liquid Hydrogen via Biomethane SMR from Livestock Manure (NMHYL002) - Light-Duty Fuel Cell Vehicle|2040 and subsequent years</v>
      </c>
    </row>
    <row r="1027" spans="1:11" x14ac:dyDescent="0.25">
      <c r="D1027" s="7"/>
      <c r="E1027" s="7"/>
      <c r="F1027" s="8"/>
      <c r="H1027" s="7"/>
      <c r="I1027" s="7"/>
      <c r="J1027" s="8"/>
    </row>
    <row r="1028" spans="1:11" ht="25.5" x14ac:dyDescent="0.25">
      <c r="A1028" t="s">
        <v>113</v>
      </c>
      <c r="B1028" s="30" t="s">
        <v>113</v>
      </c>
      <c r="C1028" s="30">
        <v>2026</v>
      </c>
      <c r="D1028" s="31">
        <v>93.81</v>
      </c>
      <c r="E1028" s="31">
        <v>135</v>
      </c>
      <c r="F1028" s="32">
        <v>1000000</v>
      </c>
      <c r="G1028" s="30" t="s">
        <v>91</v>
      </c>
      <c r="H1028" s="31">
        <v>120</v>
      </c>
      <c r="I1028" s="31">
        <v>1.9</v>
      </c>
      <c r="J1028" s="32">
        <f t="shared" ref="J1028:J1042" si="124">ROUND(((D1028-(E1028/I1028))*F1028*H1028*I1028)/1000000,0)</f>
        <v>5189</v>
      </c>
      <c r="K1028" t="str">
        <f t="shared" ref="K1028:K1042" si="125">A1028&amp;"|"&amp;C1028</f>
        <v>Liquid Hydrogen via Biomethane SMR from Livestock Manure (NMHYL002) - Heavy-Duty Fuel Cell Vehicle|2026</v>
      </c>
    </row>
    <row r="1029" spans="1:11" x14ac:dyDescent="0.25">
      <c r="A1029" t="s">
        <v>113</v>
      </c>
      <c r="B1029" s="12"/>
      <c r="C1029" s="12">
        <v>2027</v>
      </c>
      <c r="D1029" s="13">
        <v>92.38</v>
      </c>
      <c r="E1029" s="13">
        <v>135</v>
      </c>
      <c r="F1029" s="14">
        <v>1000000</v>
      </c>
      <c r="G1029" s="12" t="s">
        <v>91</v>
      </c>
      <c r="H1029" s="13">
        <v>120</v>
      </c>
      <c r="I1029" s="13">
        <v>1.9</v>
      </c>
      <c r="J1029" s="14">
        <f t="shared" si="124"/>
        <v>4863</v>
      </c>
      <c r="K1029" t="str">
        <f t="shared" si="125"/>
        <v>Liquid Hydrogen via Biomethane SMR from Livestock Manure (NMHYL002) - Heavy-Duty Fuel Cell Vehicle|2027</v>
      </c>
    </row>
    <row r="1030" spans="1:11" x14ac:dyDescent="0.25">
      <c r="A1030" t="s">
        <v>113</v>
      </c>
      <c r="B1030" s="12"/>
      <c r="C1030" s="12">
        <v>2028</v>
      </c>
      <c r="D1030" s="13">
        <v>89.8</v>
      </c>
      <c r="E1030" s="13">
        <v>135</v>
      </c>
      <c r="F1030" s="14">
        <v>1000000</v>
      </c>
      <c r="G1030" s="12" t="s">
        <v>91</v>
      </c>
      <c r="H1030" s="13">
        <v>120</v>
      </c>
      <c r="I1030" s="13">
        <v>1.9</v>
      </c>
      <c r="J1030" s="14">
        <f t="shared" si="124"/>
        <v>4274</v>
      </c>
      <c r="K1030" t="str">
        <f t="shared" si="125"/>
        <v>Liquid Hydrogen via Biomethane SMR from Livestock Manure (NMHYL002) - Heavy-Duty Fuel Cell Vehicle|2028</v>
      </c>
    </row>
    <row r="1031" spans="1:11" x14ac:dyDescent="0.25">
      <c r="A1031" t="s">
        <v>113</v>
      </c>
      <c r="B1031" s="12"/>
      <c r="C1031" s="12">
        <v>2029</v>
      </c>
      <c r="D1031" s="13">
        <v>85.02</v>
      </c>
      <c r="E1031" s="13">
        <v>135</v>
      </c>
      <c r="F1031" s="14">
        <v>1000000</v>
      </c>
      <c r="G1031" s="12" t="s">
        <v>91</v>
      </c>
      <c r="H1031" s="13">
        <v>120</v>
      </c>
      <c r="I1031" s="13">
        <v>1.9</v>
      </c>
      <c r="J1031" s="14">
        <f t="shared" si="124"/>
        <v>3185</v>
      </c>
      <c r="K1031" t="str">
        <f t="shared" si="125"/>
        <v>Liquid Hydrogen via Biomethane SMR from Livestock Manure (NMHYL002) - Heavy-Duty Fuel Cell Vehicle|2029</v>
      </c>
    </row>
    <row r="1032" spans="1:11" x14ac:dyDescent="0.25">
      <c r="A1032" t="s">
        <v>113</v>
      </c>
      <c r="B1032" s="12"/>
      <c r="C1032" s="12">
        <v>2030</v>
      </c>
      <c r="D1032" s="13">
        <v>76.42</v>
      </c>
      <c r="E1032" s="13">
        <v>135</v>
      </c>
      <c r="F1032" s="14">
        <v>1000000</v>
      </c>
      <c r="G1032" s="12" t="s">
        <v>91</v>
      </c>
      <c r="H1032" s="13">
        <v>120</v>
      </c>
      <c r="I1032" s="13">
        <v>1.9</v>
      </c>
      <c r="J1032" s="14">
        <f t="shared" si="124"/>
        <v>1224</v>
      </c>
      <c r="K1032" t="str">
        <f t="shared" si="125"/>
        <v>Liquid Hydrogen via Biomethane SMR from Livestock Manure (NMHYL002) - Heavy-Duty Fuel Cell Vehicle|2030</v>
      </c>
    </row>
    <row r="1033" spans="1:11" x14ac:dyDescent="0.25">
      <c r="A1033" t="s">
        <v>113</v>
      </c>
      <c r="B1033" s="12"/>
      <c r="C1033" s="12">
        <v>2031</v>
      </c>
      <c r="D1033" s="13">
        <v>75.47</v>
      </c>
      <c r="E1033" s="13">
        <v>135</v>
      </c>
      <c r="F1033" s="14">
        <v>1000000</v>
      </c>
      <c r="G1033" s="12" t="s">
        <v>91</v>
      </c>
      <c r="H1033" s="13">
        <v>120</v>
      </c>
      <c r="I1033" s="13">
        <v>1.9</v>
      </c>
      <c r="J1033" s="14">
        <f t="shared" si="124"/>
        <v>1007</v>
      </c>
      <c r="K1033" t="str">
        <f t="shared" si="125"/>
        <v>Liquid Hydrogen via Biomethane SMR from Livestock Manure (NMHYL002) - Heavy-Duty Fuel Cell Vehicle|2031</v>
      </c>
    </row>
    <row r="1034" spans="1:11" x14ac:dyDescent="0.25">
      <c r="A1034" t="s">
        <v>113</v>
      </c>
      <c r="B1034" s="12"/>
      <c r="C1034" s="12">
        <v>2032</v>
      </c>
      <c r="D1034" s="13">
        <v>74.510000000000005</v>
      </c>
      <c r="E1034" s="13">
        <v>135</v>
      </c>
      <c r="F1034" s="14">
        <v>1000000</v>
      </c>
      <c r="G1034" s="12" t="s">
        <v>91</v>
      </c>
      <c r="H1034" s="13">
        <v>120</v>
      </c>
      <c r="I1034" s="13">
        <v>1.9</v>
      </c>
      <c r="J1034" s="14">
        <f t="shared" si="124"/>
        <v>788</v>
      </c>
      <c r="K1034" t="str">
        <f t="shared" si="125"/>
        <v>Liquid Hydrogen via Biomethane SMR from Livestock Manure (NMHYL002) - Heavy-Duty Fuel Cell Vehicle|2032</v>
      </c>
    </row>
    <row r="1035" spans="1:11" x14ac:dyDescent="0.25">
      <c r="A1035" t="s">
        <v>113</v>
      </c>
      <c r="B1035" s="12"/>
      <c r="C1035" s="12">
        <v>2033</v>
      </c>
      <c r="D1035" s="13">
        <v>73.56</v>
      </c>
      <c r="E1035" s="13">
        <v>135</v>
      </c>
      <c r="F1035" s="14">
        <v>1000000</v>
      </c>
      <c r="G1035" s="12" t="s">
        <v>91</v>
      </c>
      <c r="H1035" s="13">
        <v>120</v>
      </c>
      <c r="I1035" s="13">
        <v>1.9</v>
      </c>
      <c r="J1035" s="14">
        <f t="shared" si="124"/>
        <v>572</v>
      </c>
      <c r="K1035" t="str">
        <f t="shared" si="125"/>
        <v>Liquid Hydrogen via Biomethane SMR from Livestock Manure (NMHYL002) - Heavy-Duty Fuel Cell Vehicle|2033</v>
      </c>
    </row>
    <row r="1036" spans="1:11" x14ac:dyDescent="0.25">
      <c r="A1036" t="s">
        <v>113</v>
      </c>
      <c r="B1036" s="12"/>
      <c r="C1036" s="12">
        <v>2034</v>
      </c>
      <c r="D1036" s="13">
        <v>72.599999999999994</v>
      </c>
      <c r="E1036" s="13">
        <v>135</v>
      </c>
      <c r="F1036" s="14">
        <v>1000000</v>
      </c>
      <c r="G1036" s="12" t="s">
        <v>91</v>
      </c>
      <c r="H1036" s="13">
        <v>120</v>
      </c>
      <c r="I1036" s="13">
        <v>1.9</v>
      </c>
      <c r="J1036" s="14">
        <f t="shared" si="124"/>
        <v>353</v>
      </c>
      <c r="K1036" t="str">
        <f t="shared" si="125"/>
        <v>Liquid Hydrogen via Biomethane SMR from Livestock Manure (NMHYL002) - Heavy-Duty Fuel Cell Vehicle|2034</v>
      </c>
    </row>
    <row r="1037" spans="1:11" x14ac:dyDescent="0.25">
      <c r="A1037" t="s">
        <v>113</v>
      </c>
      <c r="B1037" s="12"/>
      <c r="C1037" s="12">
        <v>2035</v>
      </c>
      <c r="D1037" s="13">
        <v>71.650000000000006</v>
      </c>
      <c r="E1037" s="13">
        <v>135</v>
      </c>
      <c r="F1037" s="14">
        <v>1000000</v>
      </c>
      <c r="G1037" s="12" t="s">
        <v>91</v>
      </c>
      <c r="H1037" s="13">
        <v>120</v>
      </c>
      <c r="I1037" s="13">
        <v>1.9</v>
      </c>
      <c r="J1037" s="14">
        <f t="shared" si="124"/>
        <v>136</v>
      </c>
      <c r="K1037" t="str">
        <f t="shared" si="125"/>
        <v>Liquid Hydrogen via Biomethane SMR from Livestock Manure (NMHYL002) - Heavy-Duty Fuel Cell Vehicle|2035</v>
      </c>
    </row>
    <row r="1038" spans="1:11" x14ac:dyDescent="0.25">
      <c r="A1038" t="s">
        <v>113</v>
      </c>
      <c r="B1038" s="12"/>
      <c r="C1038" s="12">
        <v>2036</v>
      </c>
      <c r="D1038" s="13">
        <v>70.69</v>
      </c>
      <c r="E1038" s="13">
        <v>135</v>
      </c>
      <c r="F1038" s="14">
        <v>1000000</v>
      </c>
      <c r="G1038" s="12" t="s">
        <v>91</v>
      </c>
      <c r="H1038" s="13">
        <v>120</v>
      </c>
      <c r="I1038" s="13">
        <v>1.9</v>
      </c>
      <c r="J1038" s="14">
        <f t="shared" si="124"/>
        <v>-83</v>
      </c>
      <c r="K1038" t="str">
        <f t="shared" si="125"/>
        <v>Liquid Hydrogen via Biomethane SMR from Livestock Manure (NMHYL002) - Heavy-Duty Fuel Cell Vehicle|2036</v>
      </c>
    </row>
    <row r="1039" spans="1:11" x14ac:dyDescent="0.25">
      <c r="A1039" t="s">
        <v>113</v>
      </c>
      <c r="B1039" s="12"/>
      <c r="C1039" s="12">
        <v>2037</v>
      </c>
      <c r="D1039" s="13">
        <v>69.739999999999995</v>
      </c>
      <c r="E1039" s="13">
        <v>135</v>
      </c>
      <c r="F1039" s="14">
        <v>1000000</v>
      </c>
      <c r="G1039" s="12" t="s">
        <v>91</v>
      </c>
      <c r="H1039" s="13">
        <v>120</v>
      </c>
      <c r="I1039" s="13">
        <v>1.9</v>
      </c>
      <c r="J1039" s="14">
        <f t="shared" si="124"/>
        <v>-299</v>
      </c>
      <c r="K1039" t="str">
        <f t="shared" si="125"/>
        <v>Liquid Hydrogen via Biomethane SMR from Livestock Manure (NMHYL002) - Heavy-Duty Fuel Cell Vehicle|2037</v>
      </c>
    </row>
    <row r="1040" spans="1:11" x14ac:dyDescent="0.25">
      <c r="A1040" t="s">
        <v>113</v>
      </c>
      <c r="B1040" s="12"/>
      <c r="C1040" s="12">
        <v>2038</v>
      </c>
      <c r="D1040" s="13">
        <v>68.78</v>
      </c>
      <c r="E1040" s="13">
        <v>135</v>
      </c>
      <c r="F1040" s="14">
        <v>1000000</v>
      </c>
      <c r="G1040" s="12" t="s">
        <v>91</v>
      </c>
      <c r="H1040" s="13">
        <v>120</v>
      </c>
      <c r="I1040" s="13">
        <v>1.9</v>
      </c>
      <c r="J1040" s="14">
        <f t="shared" si="124"/>
        <v>-518</v>
      </c>
      <c r="K1040" t="str">
        <f t="shared" si="125"/>
        <v>Liquid Hydrogen via Biomethane SMR from Livestock Manure (NMHYL002) - Heavy-Duty Fuel Cell Vehicle|2038</v>
      </c>
    </row>
    <row r="1041" spans="1:11" x14ac:dyDescent="0.25">
      <c r="A1041" t="s">
        <v>113</v>
      </c>
      <c r="B1041" s="12"/>
      <c r="C1041" s="12">
        <v>2039</v>
      </c>
      <c r="D1041" s="13">
        <v>67.83</v>
      </c>
      <c r="E1041" s="13">
        <v>135</v>
      </c>
      <c r="F1041" s="14">
        <v>1000000</v>
      </c>
      <c r="G1041" s="12" t="s">
        <v>91</v>
      </c>
      <c r="H1041" s="13">
        <v>120</v>
      </c>
      <c r="I1041" s="13">
        <v>1.9</v>
      </c>
      <c r="J1041" s="14">
        <f t="shared" si="124"/>
        <v>-735</v>
      </c>
      <c r="K1041" t="str">
        <f t="shared" si="125"/>
        <v>Liquid Hydrogen via Biomethane SMR from Livestock Manure (NMHYL002) - Heavy-Duty Fuel Cell Vehicle|2039</v>
      </c>
    </row>
    <row r="1042" spans="1:11" ht="25.5" x14ac:dyDescent="0.25">
      <c r="A1042" t="s">
        <v>113</v>
      </c>
      <c r="B1042" s="12"/>
      <c r="C1042" s="12" t="s">
        <v>28</v>
      </c>
      <c r="D1042" s="13">
        <v>66.87</v>
      </c>
      <c r="E1042" s="13">
        <v>135</v>
      </c>
      <c r="F1042" s="14">
        <v>1000000</v>
      </c>
      <c r="G1042" s="12" t="s">
        <v>91</v>
      </c>
      <c r="H1042" s="13">
        <v>120</v>
      </c>
      <c r="I1042" s="13">
        <v>1.9</v>
      </c>
      <c r="J1042" s="14">
        <f t="shared" si="124"/>
        <v>-954</v>
      </c>
      <c r="K1042" t="str">
        <f t="shared" si="125"/>
        <v>Liquid Hydrogen via Biomethane SMR from Livestock Manure (NMHYL002) - Heavy-Duty Fuel Cell Vehicle|2040 and subsequent years</v>
      </c>
    </row>
    <row r="1043" spans="1:11" x14ac:dyDescent="0.25">
      <c r="D1043" s="7"/>
      <c r="E1043" s="7"/>
      <c r="F1043" s="8"/>
      <c r="H1043" s="7"/>
      <c r="I1043" s="7"/>
      <c r="J1043" s="8"/>
    </row>
    <row r="1044" spans="1:11" ht="25.5" x14ac:dyDescent="0.25">
      <c r="A1044" t="s">
        <v>114</v>
      </c>
      <c r="B1044" s="30" t="s">
        <v>114</v>
      </c>
      <c r="C1044" s="30">
        <v>2026</v>
      </c>
      <c r="D1044" s="31">
        <v>93.81</v>
      </c>
      <c r="E1044" s="31">
        <v>135</v>
      </c>
      <c r="F1044" s="32">
        <v>1000000</v>
      </c>
      <c r="G1044" s="30" t="s">
        <v>91</v>
      </c>
      <c r="H1044" s="31">
        <v>120</v>
      </c>
      <c r="I1044" s="31">
        <v>2.1</v>
      </c>
      <c r="J1044" s="32">
        <f t="shared" ref="J1044:J1058" si="126">ROUND(((D1044-(E1044/I1044))*F1044*H1044*I1044)/1000000,0)</f>
        <v>7440</v>
      </c>
      <c r="K1044" t="str">
        <f t="shared" ref="K1044:K1058" si="127">A1044&amp;"|"&amp;C1044</f>
        <v>Liquid Hydrogen via Biomethane SMR from Livestock Manure (NMHYL002) - Fuel Cell Forklift|2026</v>
      </c>
    </row>
    <row r="1045" spans="1:11" x14ac:dyDescent="0.25">
      <c r="A1045" t="s">
        <v>114</v>
      </c>
      <c r="B1045" s="12"/>
      <c r="C1045" s="12">
        <v>2027</v>
      </c>
      <c r="D1045" s="13">
        <v>92.38</v>
      </c>
      <c r="E1045" s="13">
        <v>135</v>
      </c>
      <c r="F1045" s="14">
        <v>1000000</v>
      </c>
      <c r="G1045" s="12" t="s">
        <v>91</v>
      </c>
      <c r="H1045" s="13">
        <v>120</v>
      </c>
      <c r="I1045" s="13">
        <v>2.1</v>
      </c>
      <c r="J1045" s="14">
        <f t="shared" si="126"/>
        <v>7080</v>
      </c>
      <c r="K1045" t="str">
        <f t="shared" si="127"/>
        <v>Liquid Hydrogen via Biomethane SMR from Livestock Manure (NMHYL002) - Fuel Cell Forklift|2027</v>
      </c>
    </row>
    <row r="1046" spans="1:11" x14ac:dyDescent="0.25">
      <c r="A1046" t="s">
        <v>114</v>
      </c>
      <c r="B1046" s="12"/>
      <c r="C1046" s="12">
        <v>2028</v>
      </c>
      <c r="D1046" s="13">
        <v>89.8</v>
      </c>
      <c r="E1046" s="13">
        <v>135</v>
      </c>
      <c r="F1046" s="14">
        <v>1000000</v>
      </c>
      <c r="G1046" s="12" t="s">
        <v>91</v>
      </c>
      <c r="H1046" s="13">
        <v>120</v>
      </c>
      <c r="I1046" s="13">
        <v>2.1</v>
      </c>
      <c r="J1046" s="14">
        <f t="shared" si="126"/>
        <v>6430</v>
      </c>
      <c r="K1046" t="str">
        <f t="shared" si="127"/>
        <v>Liquid Hydrogen via Biomethane SMR from Livestock Manure (NMHYL002) - Fuel Cell Forklift|2028</v>
      </c>
    </row>
    <row r="1047" spans="1:11" x14ac:dyDescent="0.25">
      <c r="A1047" t="s">
        <v>114</v>
      </c>
      <c r="B1047" s="12"/>
      <c r="C1047" s="12">
        <v>2029</v>
      </c>
      <c r="D1047" s="13">
        <v>85.02</v>
      </c>
      <c r="E1047" s="13">
        <v>135</v>
      </c>
      <c r="F1047" s="14">
        <v>1000000</v>
      </c>
      <c r="G1047" s="12" t="s">
        <v>91</v>
      </c>
      <c r="H1047" s="13">
        <v>120</v>
      </c>
      <c r="I1047" s="13">
        <v>2.1</v>
      </c>
      <c r="J1047" s="14">
        <f t="shared" si="126"/>
        <v>5225</v>
      </c>
      <c r="K1047" t="str">
        <f t="shared" si="127"/>
        <v>Liquid Hydrogen via Biomethane SMR from Livestock Manure (NMHYL002) - Fuel Cell Forklift|2029</v>
      </c>
    </row>
    <row r="1048" spans="1:11" x14ac:dyDescent="0.25">
      <c r="A1048" t="s">
        <v>114</v>
      </c>
      <c r="B1048" s="12"/>
      <c r="C1048" s="12">
        <v>2030</v>
      </c>
      <c r="D1048" s="13">
        <v>76.42</v>
      </c>
      <c r="E1048" s="13">
        <v>135</v>
      </c>
      <c r="F1048" s="14">
        <v>1000000</v>
      </c>
      <c r="G1048" s="12" t="s">
        <v>91</v>
      </c>
      <c r="H1048" s="13">
        <v>120</v>
      </c>
      <c r="I1048" s="13">
        <v>2.1</v>
      </c>
      <c r="J1048" s="14">
        <f t="shared" si="126"/>
        <v>3058</v>
      </c>
      <c r="K1048" t="str">
        <f t="shared" si="127"/>
        <v>Liquid Hydrogen via Biomethane SMR from Livestock Manure (NMHYL002) - Fuel Cell Forklift|2030</v>
      </c>
    </row>
    <row r="1049" spans="1:11" x14ac:dyDescent="0.25">
      <c r="A1049" t="s">
        <v>114</v>
      </c>
      <c r="B1049" s="12"/>
      <c r="C1049" s="12">
        <v>2031</v>
      </c>
      <c r="D1049" s="13">
        <v>75.47</v>
      </c>
      <c r="E1049" s="13">
        <v>135</v>
      </c>
      <c r="F1049" s="14">
        <v>1000000</v>
      </c>
      <c r="G1049" s="12" t="s">
        <v>91</v>
      </c>
      <c r="H1049" s="13">
        <v>120</v>
      </c>
      <c r="I1049" s="13">
        <v>2.1</v>
      </c>
      <c r="J1049" s="14">
        <f t="shared" si="126"/>
        <v>2818</v>
      </c>
      <c r="K1049" t="str">
        <f t="shared" si="127"/>
        <v>Liquid Hydrogen via Biomethane SMR from Livestock Manure (NMHYL002) - Fuel Cell Forklift|2031</v>
      </c>
    </row>
    <row r="1050" spans="1:11" x14ac:dyDescent="0.25">
      <c r="A1050" t="s">
        <v>114</v>
      </c>
      <c r="B1050" s="12"/>
      <c r="C1050" s="12">
        <v>2032</v>
      </c>
      <c r="D1050" s="13">
        <v>74.510000000000005</v>
      </c>
      <c r="E1050" s="13">
        <v>135</v>
      </c>
      <c r="F1050" s="14">
        <v>1000000</v>
      </c>
      <c r="G1050" s="12" t="s">
        <v>91</v>
      </c>
      <c r="H1050" s="13">
        <v>120</v>
      </c>
      <c r="I1050" s="13">
        <v>2.1</v>
      </c>
      <c r="J1050" s="14">
        <f t="shared" si="126"/>
        <v>2577</v>
      </c>
      <c r="K1050" t="str">
        <f t="shared" si="127"/>
        <v>Liquid Hydrogen via Biomethane SMR from Livestock Manure (NMHYL002) - Fuel Cell Forklift|2032</v>
      </c>
    </row>
    <row r="1051" spans="1:11" x14ac:dyDescent="0.25">
      <c r="A1051" t="s">
        <v>114</v>
      </c>
      <c r="B1051" s="12"/>
      <c r="C1051" s="12">
        <v>2033</v>
      </c>
      <c r="D1051" s="13">
        <v>73.56</v>
      </c>
      <c r="E1051" s="13">
        <v>135</v>
      </c>
      <c r="F1051" s="14">
        <v>1000000</v>
      </c>
      <c r="G1051" s="12" t="s">
        <v>91</v>
      </c>
      <c r="H1051" s="13">
        <v>120</v>
      </c>
      <c r="I1051" s="13">
        <v>2.1</v>
      </c>
      <c r="J1051" s="14">
        <f t="shared" si="126"/>
        <v>2337</v>
      </c>
      <c r="K1051" t="str">
        <f t="shared" si="127"/>
        <v>Liquid Hydrogen via Biomethane SMR from Livestock Manure (NMHYL002) - Fuel Cell Forklift|2033</v>
      </c>
    </row>
    <row r="1052" spans="1:11" x14ac:dyDescent="0.25">
      <c r="A1052" t="s">
        <v>114</v>
      </c>
      <c r="B1052" s="12"/>
      <c r="C1052" s="12">
        <v>2034</v>
      </c>
      <c r="D1052" s="13">
        <v>72.599999999999994</v>
      </c>
      <c r="E1052" s="13">
        <v>135</v>
      </c>
      <c r="F1052" s="14">
        <v>1000000</v>
      </c>
      <c r="G1052" s="12" t="s">
        <v>91</v>
      </c>
      <c r="H1052" s="13">
        <v>120</v>
      </c>
      <c r="I1052" s="13">
        <v>2.1</v>
      </c>
      <c r="J1052" s="14">
        <f t="shared" si="126"/>
        <v>2095</v>
      </c>
      <c r="K1052" t="str">
        <f t="shared" si="127"/>
        <v>Liquid Hydrogen via Biomethane SMR from Livestock Manure (NMHYL002) - Fuel Cell Forklift|2034</v>
      </c>
    </row>
    <row r="1053" spans="1:11" x14ac:dyDescent="0.25">
      <c r="A1053" t="s">
        <v>114</v>
      </c>
      <c r="B1053" s="12"/>
      <c r="C1053" s="12">
        <v>2035</v>
      </c>
      <c r="D1053" s="13">
        <v>71.650000000000006</v>
      </c>
      <c r="E1053" s="13">
        <v>135</v>
      </c>
      <c r="F1053" s="14">
        <v>1000000</v>
      </c>
      <c r="G1053" s="12" t="s">
        <v>91</v>
      </c>
      <c r="H1053" s="13">
        <v>120</v>
      </c>
      <c r="I1053" s="13">
        <v>2.1</v>
      </c>
      <c r="J1053" s="14">
        <f t="shared" si="126"/>
        <v>1856</v>
      </c>
      <c r="K1053" t="str">
        <f t="shared" si="127"/>
        <v>Liquid Hydrogen via Biomethane SMR from Livestock Manure (NMHYL002) - Fuel Cell Forklift|2035</v>
      </c>
    </row>
    <row r="1054" spans="1:11" x14ac:dyDescent="0.25">
      <c r="A1054" t="s">
        <v>114</v>
      </c>
      <c r="B1054" s="12"/>
      <c r="C1054" s="12">
        <v>2036</v>
      </c>
      <c r="D1054" s="13">
        <v>70.69</v>
      </c>
      <c r="E1054" s="13">
        <v>135</v>
      </c>
      <c r="F1054" s="14">
        <v>1000000</v>
      </c>
      <c r="G1054" s="12" t="s">
        <v>91</v>
      </c>
      <c r="H1054" s="13">
        <v>120</v>
      </c>
      <c r="I1054" s="13">
        <v>2.1</v>
      </c>
      <c r="J1054" s="14">
        <f t="shared" si="126"/>
        <v>1614</v>
      </c>
      <c r="K1054" t="str">
        <f t="shared" si="127"/>
        <v>Liquid Hydrogen via Biomethane SMR from Livestock Manure (NMHYL002) - Fuel Cell Forklift|2036</v>
      </c>
    </row>
    <row r="1055" spans="1:11" x14ac:dyDescent="0.25">
      <c r="A1055" t="s">
        <v>114</v>
      </c>
      <c r="B1055" s="12"/>
      <c r="C1055" s="12">
        <v>2037</v>
      </c>
      <c r="D1055" s="13">
        <v>69.739999999999995</v>
      </c>
      <c r="E1055" s="13">
        <v>135</v>
      </c>
      <c r="F1055" s="14">
        <v>1000000</v>
      </c>
      <c r="G1055" s="12" t="s">
        <v>91</v>
      </c>
      <c r="H1055" s="13">
        <v>120</v>
      </c>
      <c r="I1055" s="13">
        <v>2.1</v>
      </c>
      <c r="J1055" s="14">
        <f t="shared" si="126"/>
        <v>1374</v>
      </c>
      <c r="K1055" t="str">
        <f t="shared" si="127"/>
        <v>Liquid Hydrogen via Biomethane SMR from Livestock Manure (NMHYL002) - Fuel Cell Forklift|2037</v>
      </c>
    </row>
    <row r="1056" spans="1:11" x14ac:dyDescent="0.25">
      <c r="A1056" t="s">
        <v>114</v>
      </c>
      <c r="B1056" s="12"/>
      <c r="C1056" s="12">
        <v>2038</v>
      </c>
      <c r="D1056" s="13">
        <v>68.78</v>
      </c>
      <c r="E1056" s="13">
        <v>135</v>
      </c>
      <c r="F1056" s="14">
        <v>1000000</v>
      </c>
      <c r="G1056" s="12" t="s">
        <v>91</v>
      </c>
      <c r="H1056" s="13">
        <v>120</v>
      </c>
      <c r="I1056" s="13">
        <v>2.1</v>
      </c>
      <c r="J1056" s="14">
        <f t="shared" si="126"/>
        <v>1133</v>
      </c>
      <c r="K1056" t="str">
        <f t="shared" si="127"/>
        <v>Liquid Hydrogen via Biomethane SMR from Livestock Manure (NMHYL002) - Fuel Cell Forklift|2038</v>
      </c>
    </row>
    <row r="1057" spans="1:11" x14ac:dyDescent="0.25">
      <c r="A1057" t="s">
        <v>114</v>
      </c>
      <c r="B1057" s="12"/>
      <c r="C1057" s="12">
        <v>2039</v>
      </c>
      <c r="D1057" s="13">
        <v>67.83</v>
      </c>
      <c r="E1057" s="13">
        <v>135</v>
      </c>
      <c r="F1057" s="14">
        <v>1000000</v>
      </c>
      <c r="G1057" s="12" t="s">
        <v>91</v>
      </c>
      <c r="H1057" s="13">
        <v>120</v>
      </c>
      <c r="I1057" s="13">
        <v>2.1</v>
      </c>
      <c r="J1057" s="14">
        <f t="shared" si="126"/>
        <v>893</v>
      </c>
      <c r="K1057" t="str">
        <f t="shared" si="127"/>
        <v>Liquid Hydrogen via Biomethane SMR from Livestock Manure (NMHYL002) - Fuel Cell Forklift|2039</v>
      </c>
    </row>
    <row r="1058" spans="1:11" ht="25.5" x14ac:dyDescent="0.25">
      <c r="A1058" t="s">
        <v>114</v>
      </c>
      <c r="B1058" s="12"/>
      <c r="C1058" s="12" t="s">
        <v>28</v>
      </c>
      <c r="D1058" s="13">
        <v>66.87</v>
      </c>
      <c r="E1058" s="13">
        <v>135</v>
      </c>
      <c r="F1058" s="14">
        <v>1000000</v>
      </c>
      <c r="G1058" s="12" t="s">
        <v>91</v>
      </c>
      <c r="H1058" s="13">
        <v>120</v>
      </c>
      <c r="I1058" s="13">
        <v>2.1</v>
      </c>
      <c r="J1058" s="14">
        <f t="shared" si="126"/>
        <v>651</v>
      </c>
      <c r="K1058" t="str">
        <f t="shared" si="127"/>
        <v>Liquid Hydrogen via Biomethane SMR from Livestock Manure (NMHYL002) - Fuel Cell Forklift|2040 and subsequent years</v>
      </c>
    </row>
    <row r="1059" spans="1:11" x14ac:dyDescent="0.25">
      <c r="D1059" s="7"/>
      <c r="E1059" s="7"/>
      <c r="F1059" s="8"/>
      <c r="H1059" s="7"/>
      <c r="I1059" s="7"/>
      <c r="J1059" s="8"/>
    </row>
    <row r="1060" spans="1:11" ht="25.5" x14ac:dyDescent="0.25">
      <c r="A1060" t="s">
        <v>115</v>
      </c>
      <c r="B1060" s="30" t="s">
        <v>115</v>
      </c>
      <c r="C1060" s="30">
        <v>2026</v>
      </c>
      <c r="D1060" s="31">
        <v>93.89</v>
      </c>
      <c r="E1060" s="31">
        <v>40</v>
      </c>
      <c r="F1060" s="32">
        <v>1000000</v>
      </c>
      <c r="G1060" s="30" t="s">
        <v>91</v>
      </c>
      <c r="H1060" s="31">
        <v>120</v>
      </c>
      <c r="I1060" s="31">
        <v>2.5</v>
      </c>
      <c r="J1060" s="32">
        <f t="shared" ref="J1060:J1074" si="128">ROUND(((D1060-(E1060/I1060))*F1060*H1060*I1060)/1000000,0)</f>
        <v>23367</v>
      </c>
      <c r="K1060" t="str">
        <f t="shared" ref="K1060:K1074" si="129">A1060&amp;"|"&amp;C1060</f>
        <v>Liquid Hydrogen via Biomethane SMR from Livestock Manure with Avoided Methane (NMHYL003) - Light-Duty Fuel Cell Vehicle|2026</v>
      </c>
    </row>
    <row r="1061" spans="1:11" x14ac:dyDescent="0.25">
      <c r="A1061" t="s">
        <v>115</v>
      </c>
      <c r="B1061" s="12"/>
      <c r="C1061" s="12">
        <v>2027</v>
      </c>
      <c r="D1061" s="13">
        <v>92.45</v>
      </c>
      <c r="E1061" s="13">
        <v>40</v>
      </c>
      <c r="F1061" s="14">
        <v>1000000</v>
      </c>
      <c r="G1061" s="12" t="s">
        <v>91</v>
      </c>
      <c r="H1061" s="13">
        <v>120</v>
      </c>
      <c r="I1061" s="13">
        <v>2.5</v>
      </c>
      <c r="J1061" s="14">
        <f t="shared" si="128"/>
        <v>22935</v>
      </c>
      <c r="K1061" t="str">
        <f t="shared" si="129"/>
        <v>Liquid Hydrogen via Biomethane SMR from Livestock Manure with Avoided Methane (NMHYL003) - Light-Duty Fuel Cell Vehicle|2027</v>
      </c>
    </row>
    <row r="1062" spans="1:11" x14ac:dyDescent="0.25">
      <c r="A1062" t="s">
        <v>115</v>
      </c>
      <c r="B1062" s="12"/>
      <c r="C1062" s="12">
        <v>2028</v>
      </c>
      <c r="D1062" s="13">
        <v>89.87</v>
      </c>
      <c r="E1062" s="13">
        <v>40</v>
      </c>
      <c r="F1062" s="14">
        <v>1000000</v>
      </c>
      <c r="G1062" s="12" t="s">
        <v>91</v>
      </c>
      <c r="H1062" s="13">
        <v>120</v>
      </c>
      <c r="I1062" s="13">
        <v>2.5</v>
      </c>
      <c r="J1062" s="14">
        <f t="shared" si="128"/>
        <v>22161</v>
      </c>
      <c r="K1062" t="str">
        <f t="shared" si="129"/>
        <v>Liquid Hydrogen via Biomethane SMR from Livestock Manure with Avoided Methane (NMHYL003) - Light-Duty Fuel Cell Vehicle|2028</v>
      </c>
    </row>
    <row r="1063" spans="1:11" x14ac:dyDescent="0.25">
      <c r="A1063" t="s">
        <v>115</v>
      </c>
      <c r="B1063" s="12"/>
      <c r="C1063" s="12">
        <v>2029</v>
      </c>
      <c r="D1063" s="13">
        <v>85.09</v>
      </c>
      <c r="E1063" s="13">
        <v>40</v>
      </c>
      <c r="F1063" s="14">
        <v>1000000</v>
      </c>
      <c r="G1063" s="12" t="s">
        <v>91</v>
      </c>
      <c r="H1063" s="13">
        <v>120</v>
      </c>
      <c r="I1063" s="13">
        <v>2.5</v>
      </c>
      <c r="J1063" s="14">
        <f t="shared" si="128"/>
        <v>20727</v>
      </c>
      <c r="K1063" t="str">
        <f t="shared" si="129"/>
        <v>Liquid Hydrogen via Biomethane SMR from Livestock Manure with Avoided Methane (NMHYL003) - Light-Duty Fuel Cell Vehicle|2029</v>
      </c>
    </row>
    <row r="1064" spans="1:11" x14ac:dyDescent="0.25">
      <c r="A1064" t="s">
        <v>115</v>
      </c>
      <c r="B1064" s="12"/>
      <c r="C1064" s="12">
        <v>2030</v>
      </c>
      <c r="D1064" s="13">
        <v>76.489999999999995</v>
      </c>
      <c r="E1064" s="13">
        <v>40</v>
      </c>
      <c r="F1064" s="14">
        <v>1000000</v>
      </c>
      <c r="G1064" s="12" t="s">
        <v>91</v>
      </c>
      <c r="H1064" s="13">
        <v>120</v>
      </c>
      <c r="I1064" s="13">
        <v>2.5</v>
      </c>
      <c r="J1064" s="14">
        <f t="shared" si="128"/>
        <v>18147</v>
      </c>
      <c r="K1064" t="str">
        <f t="shared" si="129"/>
        <v>Liquid Hydrogen via Biomethane SMR from Livestock Manure with Avoided Methane (NMHYL003) - Light-Duty Fuel Cell Vehicle|2030</v>
      </c>
    </row>
    <row r="1065" spans="1:11" x14ac:dyDescent="0.25">
      <c r="A1065" t="s">
        <v>115</v>
      </c>
      <c r="B1065" s="12"/>
      <c r="C1065" s="12">
        <v>2031</v>
      </c>
      <c r="D1065" s="13">
        <v>75.53</v>
      </c>
      <c r="E1065" s="13">
        <v>40</v>
      </c>
      <c r="F1065" s="14">
        <v>1000000</v>
      </c>
      <c r="G1065" s="12" t="s">
        <v>91</v>
      </c>
      <c r="H1065" s="13">
        <v>120</v>
      </c>
      <c r="I1065" s="13">
        <v>2.5</v>
      </c>
      <c r="J1065" s="14">
        <f t="shared" si="128"/>
        <v>17859</v>
      </c>
      <c r="K1065" t="str">
        <f t="shared" si="129"/>
        <v>Liquid Hydrogen via Biomethane SMR from Livestock Manure with Avoided Methane (NMHYL003) - Light-Duty Fuel Cell Vehicle|2031</v>
      </c>
    </row>
    <row r="1066" spans="1:11" x14ac:dyDescent="0.25">
      <c r="A1066" t="s">
        <v>115</v>
      </c>
      <c r="B1066" s="12"/>
      <c r="C1066" s="12">
        <v>2032</v>
      </c>
      <c r="D1066" s="13">
        <v>74.58</v>
      </c>
      <c r="E1066" s="13">
        <v>40</v>
      </c>
      <c r="F1066" s="14">
        <v>1000000</v>
      </c>
      <c r="G1066" s="12" t="s">
        <v>91</v>
      </c>
      <c r="H1066" s="13">
        <v>120</v>
      </c>
      <c r="I1066" s="13">
        <v>2.5</v>
      </c>
      <c r="J1066" s="14">
        <f t="shared" si="128"/>
        <v>17574</v>
      </c>
      <c r="K1066" t="str">
        <f t="shared" si="129"/>
        <v>Liquid Hydrogen via Biomethane SMR from Livestock Manure with Avoided Methane (NMHYL003) - Light-Duty Fuel Cell Vehicle|2032</v>
      </c>
    </row>
    <row r="1067" spans="1:11" x14ac:dyDescent="0.25">
      <c r="A1067" t="s">
        <v>115</v>
      </c>
      <c r="B1067" s="12"/>
      <c r="C1067" s="12">
        <v>2033</v>
      </c>
      <c r="D1067" s="13">
        <v>73.62</v>
      </c>
      <c r="E1067" s="13">
        <v>40</v>
      </c>
      <c r="F1067" s="14">
        <v>1000000</v>
      </c>
      <c r="G1067" s="12" t="s">
        <v>91</v>
      </c>
      <c r="H1067" s="13">
        <v>120</v>
      </c>
      <c r="I1067" s="13">
        <v>2.5</v>
      </c>
      <c r="J1067" s="14">
        <f t="shared" si="128"/>
        <v>17286</v>
      </c>
      <c r="K1067" t="str">
        <f t="shared" si="129"/>
        <v>Liquid Hydrogen via Biomethane SMR from Livestock Manure with Avoided Methane (NMHYL003) - Light-Duty Fuel Cell Vehicle|2033</v>
      </c>
    </row>
    <row r="1068" spans="1:11" x14ac:dyDescent="0.25">
      <c r="A1068" t="s">
        <v>115</v>
      </c>
      <c r="B1068" s="12"/>
      <c r="C1068" s="12">
        <v>2034</v>
      </c>
      <c r="D1068" s="13">
        <v>72.66</v>
      </c>
      <c r="E1068" s="13">
        <v>40</v>
      </c>
      <c r="F1068" s="14">
        <v>1000000</v>
      </c>
      <c r="G1068" s="12" t="s">
        <v>91</v>
      </c>
      <c r="H1068" s="13">
        <v>120</v>
      </c>
      <c r="I1068" s="13">
        <v>2.5</v>
      </c>
      <c r="J1068" s="14">
        <f t="shared" si="128"/>
        <v>16998</v>
      </c>
      <c r="K1068" t="str">
        <f t="shared" si="129"/>
        <v>Liquid Hydrogen via Biomethane SMR from Livestock Manure with Avoided Methane (NMHYL003) - Light-Duty Fuel Cell Vehicle|2034</v>
      </c>
    </row>
    <row r="1069" spans="1:11" x14ac:dyDescent="0.25">
      <c r="A1069" t="s">
        <v>115</v>
      </c>
      <c r="B1069" s="12"/>
      <c r="C1069" s="12">
        <v>2035</v>
      </c>
      <c r="D1069" s="13">
        <v>71.709999999999994</v>
      </c>
      <c r="E1069" s="13">
        <v>40</v>
      </c>
      <c r="F1069" s="14">
        <v>1000000</v>
      </c>
      <c r="G1069" s="12" t="s">
        <v>91</v>
      </c>
      <c r="H1069" s="13">
        <v>120</v>
      </c>
      <c r="I1069" s="13">
        <v>2.5</v>
      </c>
      <c r="J1069" s="14">
        <f t="shared" si="128"/>
        <v>16713</v>
      </c>
      <c r="K1069" t="str">
        <f t="shared" si="129"/>
        <v>Liquid Hydrogen via Biomethane SMR from Livestock Manure with Avoided Methane (NMHYL003) - Light-Duty Fuel Cell Vehicle|2035</v>
      </c>
    </row>
    <row r="1070" spans="1:11" x14ac:dyDescent="0.25">
      <c r="A1070" t="s">
        <v>115</v>
      </c>
      <c r="B1070" s="12"/>
      <c r="C1070" s="12">
        <v>2036</v>
      </c>
      <c r="D1070" s="13">
        <v>70.75</v>
      </c>
      <c r="E1070" s="13">
        <v>40</v>
      </c>
      <c r="F1070" s="14">
        <v>1000000</v>
      </c>
      <c r="G1070" s="12" t="s">
        <v>91</v>
      </c>
      <c r="H1070" s="13">
        <v>120</v>
      </c>
      <c r="I1070" s="13">
        <v>2.5</v>
      </c>
      <c r="J1070" s="14">
        <f t="shared" si="128"/>
        <v>16425</v>
      </c>
      <c r="K1070" t="str">
        <f t="shared" si="129"/>
        <v>Liquid Hydrogen via Biomethane SMR from Livestock Manure with Avoided Methane (NMHYL003) - Light-Duty Fuel Cell Vehicle|2036</v>
      </c>
    </row>
    <row r="1071" spans="1:11" x14ac:dyDescent="0.25">
      <c r="A1071" t="s">
        <v>115</v>
      </c>
      <c r="B1071" s="12"/>
      <c r="C1071" s="12">
        <v>2037</v>
      </c>
      <c r="D1071" s="13">
        <v>69.8</v>
      </c>
      <c r="E1071" s="13">
        <v>40</v>
      </c>
      <c r="F1071" s="14">
        <v>1000000</v>
      </c>
      <c r="G1071" s="12" t="s">
        <v>91</v>
      </c>
      <c r="H1071" s="13">
        <v>120</v>
      </c>
      <c r="I1071" s="13">
        <v>2.5</v>
      </c>
      <c r="J1071" s="14">
        <f t="shared" si="128"/>
        <v>16140</v>
      </c>
      <c r="K1071" t="str">
        <f t="shared" si="129"/>
        <v>Liquid Hydrogen via Biomethane SMR from Livestock Manure with Avoided Methane (NMHYL003) - Light-Duty Fuel Cell Vehicle|2037</v>
      </c>
    </row>
    <row r="1072" spans="1:11" x14ac:dyDescent="0.25">
      <c r="A1072" t="s">
        <v>115</v>
      </c>
      <c r="B1072" s="12"/>
      <c r="C1072" s="12">
        <v>2038</v>
      </c>
      <c r="D1072" s="13">
        <v>68.84</v>
      </c>
      <c r="E1072" s="13">
        <v>40</v>
      </c>
      <c r="F1072" s="14">
        <v>1000000</v>
      </c>
      <c r="G1072" s="12" t="s">
        <v>91</v>
      </c>
      <c r="H1072" s="13">
        <v>120</v>
      </c>
      <c r="I1072" s="13">
        <v>2.5</v>
      </c>
      <c r="J1072" s="14">
        <f t="shared" si="128"/>
        <v>15852</v>
      </c>
      <c r="K1072" t="str">
        <f t="shared" si="129"/>
        <v>Liquid Hydrogen via Biomethane SMR from Livestock Manure with Avoided Methane (NMHYL003) - Light-Duty Fuel Cell Vehicle|2038</v>
      </c>
    </row>
    <row r="1073" spans="1:11" x14ac:dyDescent="0.25">
      <c r="A1073" t="s">
        <v>115</v>
      </c>
      <c r="B1073" s="12"/>
      <c r="C1073" s="12">
        <v>2039</v>
      </c>
      <c r="D1073" s="13">
        <v>67.88</v>
      </c>
      <c r="E1073" s="13">
        <v>40</v>
      </c>
      <c r="F1073" s="14">
        <v>1000000</v>
      </c>
      <c r="G1073" s="12" t="s">
        <v>91</v>
      </c>
      <c r="H1073" s="13">
        <v>120</v>
      </c>
      <c r="I1073" s="13">
        <v>2.5</v>
      </c>
      <c r="J1073" s="14">
        <f t="shared" si="128"/>
        <v>15564</v>
      </c>
      <c r="K1073" t="str">
        <f t="shared" si="129"/>
        <v>Liquid Hydrogen via Biomethane SMR from Livestock Manure with Avoided Methane (NMHYL003) - Light-Duty Fuel Cell Vehicle|2039</v>
      </c>
    </row>
    <row r="1074" spans="1:11" ht="25.5" x14ac:dyDescent="0.25">
      <c r="A1074" t="s">
        <v>115</v>
      </c>
      <c r="B1074" s="12"/>
      <c r="C1074" s="12" t="s">
        <v>28</v>
      </c>
      <c r="D1074" s="13">
        <v>66.930000000000007</v>
      </c>
      <c r="E1074" s="13">
        <v>40</v>
      </c>
      <c r="F1074" s="14">
        <v>1000000</v>
      </c>
      <c r="G1074" s="12" t="s">
        <v>91</v>
      </c>
      <c r="H1074" s="13">
        <v>120</v>
      </c>
      <c r="I1074" s="13">
        <v>2.5</v>
      </c>
      <c r="J1074" s="14">
        <f t="shared" si="128"/>
        <v>15279</v>
      </c>
      <c r="K1074" t="str">
        <f t="shared" si="129"/>
        <v>Liquid Hydrogen via Biomethane SMR from Livestock Manure with Avoided Methane (NMHYL003) - Light-Duty Fuel Cell Vehicle|2040 and subsequent years</v>
      </c>
    </row>
    <row r="1075" spans="1:11" x14ac:dyDescent="0.25">
      <c r="D1075" s="7"/>
      <c r="E1075" s="7"/>
      <c r="F1075" s="8"/>
      <c r="H1075" s="7"/>
      <c r="I1075" s="7"/>
      <c r="J1075" s="8"/>
    </row>
    <row r="1076" spans="1:11" ht="25.5" x14ac:dyDescent="0.25">
      <c r="A1076" t="s">
        <v>116</v>
      </c>
      <c r="B1076" s="30" t="s">
        <v>116</v>
      </c>
      <c r="C1076" s="30">
        <v>2026</v>
      </c>
      <c r="D1076" s="31">
        <v>93.81</v>
      </c>
      <c r="E1076" s="31">
        <v>40</v>
      </c>
      <c r="F1076" s="32">
        <v>1000000</v>
      </c>
      <c r="G1076" s="30" t="s">
        <v>91</v>
      </c>
      <c r="H1076" s="31">
        <v>120</v>
      </c>
      <c r="I1076" s="31">
        <v>1.9</v>
      </c>
      <c r="J1076" s="32">
        <f t="shared" ref="J1076:J1090" si="130">ROUND(((D1076-(E1076/I1076))*F1076*H1076*I1076)/1000000,0)</f>
        <v>16589</v>
      </c>
      <c r="K1076" t="str">
        <f t="shared" ref="K1076:K1090" si="131">A1076&amp;"|"&amp;C1076</f>
        <v>Liquid Hydrogen via Biomethane SMR from Livestock Manure with Avoided Methane (NMHYL003) - Heavy-Duty Fuel Cell Vehicle|2026</v>
      </c>
    </row>
    <row r="1077" spans="1:11" x14ac:dyDescent="0.25">
      <c r="A1077" t="s">
        <v>116</v>
      </c>
      <c r="B1077" s="12"/>
      <c r="C1077" s="12">
        <v>2027</v>
      </c>
      <c r="D1077" s="13">
        <v>92.38</v>
      </c>
      <c r="E1077" s="13">
        <v>40</v>
      </c>
      <c r="F1077" s="14">
        <v>1000000</v>
      </c>
      <c r="G1077" s="12" t="s">
        <v>91</v>
      </c>
      <c r="H1077" s="13">
        <v>120</v>
      </c>
      <c r="I1077" s="13">
        <v>1.9</v>
      </c>
      <c r="J1077" s="14">
        <f t="shared" si="130"/>
        <v>16263</v>
      </c>
      <c r="K1077" t="str">
        <f t="shared" si="131"/>
        <v>Liquid Hydrogen via Biomethane SMR from Livestock Manure with Avoided Methane (NMHYL003) - Heavy-Duty Fuel Cell Vehicle|2027</v>
      </c>
    </row>
    <row r="1078" spans="1:11" x14ac:dyDescent="0.25">
      <c r="A1078" t="s">
        <v>116</v>
      </c>
      <c r="B1078" s="12"/>
      <c r="C1078" s="12">
        <v>2028</v>
      </c>
      <c r="D1078" s="13">
        <v>89.8</v>
      </c>
      <c r="E1078" s="13">
        <v>40</v>
      </c>
      <c r="F1078" s="14">
        <v>1000000</v>
      </c>
      <c r="G1078" s="12" t="s">
        <v>91</v>
      </c>
      <c r="H1078" s="13">
        <v>120</v>
      </c>
      <c r="I1078" s="13">
        <v>1.9</v>
      </c>
      <c r="J1078" s="14">
        <f t="shared" si="130"/>
        <v>15674</v>
      </c>
      <c r="K1078" t="str">
        <f t="shared" si="131"/>
        <v>Liquid Hydrogen via Biomethane SMR from Livestock Manure with Avoided Methane (NMHYL003) - Heavy-Duty Fuel Cell Vehicle|2028</v>
      </c>
    </row>
    <row r="1079" spans="1:11" x14ac:dyDescent="0.25">
      <c r="A1079" t="s">
        <v>116</v>
      </c>
      <c r="B1079" s="12"/>
      <c r="C1079" s="12">
        <v>2029</v>
      </c>
      <c r="D1079" s="13">
        <v>85.02</v>
      </c>
      <c r="E1079" s="13">
        <v>40</v>
      </c>
      <c r="F1079" s="14">
        <v>1000000</v>
      </c>
      <c r="G1079" s="12" t="s">
        <v>91</v>
      </c>
      <c r="H1079" s="13">
        <v>120</v>
      </c>
      <c r="I1079" s="13">
        <v>1.9</v>
      </c>
      <c r="J1079" s="14">
        <f t="shared" si="130"/>
        <v>14585</v>
      </c>
      <c r="K1079" t="str">
        <f t="shared" si="131"/>
        <v>Liquid Hydrogen via Biomethane SMR from Livestock Manure with Avoided Methane (NMHYL003) - Heavy-Duty Fuel Cell Vehicle|2029</v>
      </c>
    </row>
    <row r="1080" spans="1:11" x14ac:dyDescent="0.25">
      <c r="A1080" t="s">
        <v>116</v>
      </c>
      <c r="B1080" s="12"/>
      <c r="C1080" s="12">
        <v>2030</v>
      </c>
      <c r="D1080" s="13">
        <v>76.42</v>
      </c>
      <c r="E1080" s="13">
        <v>40</v>
      </c>
      <c r="F1080" s="14">
        <v>1000000</v>
      </c>
      <c r="G1080" s="12" t="s">
        <v>91</v>
      </c>
      <c r="H1080" s="13">
        <v>120</v>
      </c>
      <c r="I1080" s="13">
        <v>1.9</v>
      </c>
      <c r="J1080" s="14">
        <f t="shared" si="130"/>
        <v>12624</v>
      </c>
      <c r="K1080" t="str">
        <f t="shared" si="131"/>
        <v>Liquid Hydrogen via Biomethane SMR from Livestock Manure with Avoided Methane (NMHYL003) - Heavy-Duty Fuel Cell Vehicle|2030</v>
      </c>
    </row>
    <row r="1081" spans="1:11" x14ac:dyDescent="0.25">
      <c r="A1081" t="s">
        <v>116</v>
      </c>
      <c r="B1081" s="12"/>
      <c r="C1081" s="12">
        <v>2031</v>
      </c>
      <c r="D1081" s="13">
        <v>75.47</v>
      </c>
      <c r="E1081" s="13">
        <v>40</v>
      </c>
      <c r="F1081" s="14">
        <v>1000000</v>
      </c>
      <c r="G1081" s="12" t="s">
        <v>91</v>
      </c>
      <c r="H1081" s="13">
        <v>120</v>
      </c>
      <c r="I1081" s="13">
        <v>1.9</v>
      </c>
      <c r="J1081" s="14">
        <f t="shared" si="130"/>
        <v>12407</v>
      </c>
      <c r="K1081" t="str">
        <f t="shared" si="131"/>
        <v>Liquid Hydrogen via Biomethane SMR from Livestock Manure with Avoided Methane (NMHYL003) - Heavy-Duty Fuel Cell Vehicle|2031</v>
      </c>
    </row>
    <row r="1082" spans="1:11" x14ac:dyDescent="0.25">
      <c r="A1082" t="s">
        <v>116</v>
      </c>
      <c r="B1082" s="12"/>
      <c r="C1082" s="12">
        <v>2032</v>
      </c>
      <c r="D1082" s="13">
        <v>74.510000000000005</v>
      </c>
      <c r="E1082" s="13">
        <v>40</v>
      </c>
      <c r="F1082" s="14">
        <v>1000000</v>
      </c>
      <c r="G1082" s="12" t="s">
        <v>91</v>
      </c>
      <c r="H1082" s="13">
        <v>120</v>
      </c>
      <c r="I1082" s="13">
        <v>1.9</v>
      </c>
      <c r="J1082" s="14">
        <f t="shared" si="130"/>
        <v>12188</v>
      </c>
      <c r="K1082" t="str">
        <f t="shared" si="131"/>
        <v>Liquid Hydrogen via Biomethane SMR from Livestock Manure with Avoided Methane (NMHYL003) - Heavy-Duty Fuel Cell Vehicle|2032</v>
      </c>
    </row>
    <row r="1083" spans="1:11" x14ac:dyDescent="0.25">
      <c r="A1083" t="s">
        <v>116</v>
      </c>
      <c r="B1083" s="12"/>
      <c r="C1083" s="12">
        <v>2033</v>
      </c>
      <c r="D1083" s="13">
        <v>73.56</v>
      </c>
      <c r="E1083" s="13">
        <v>40</v>
      </c>
      <c r="F1083" s="14">
        <v>1000000</v>
      </c>
      <c r="G1083" s="12" t="s">
        <v>91</v>
      </c>
      <c r="H1083" s="13">
        <v>120</v>
      </c>
      <c r="I1083" s="13">
        <v>1.9</v>
      </c>
      <c r="J1083" s="14">
        <f t="shared" si="130"/>
        <v>11972</v>
      </c>
      <c r="K1083" t="str">
        <f t="shared" si="131"/>
        <v>Liquid Hydrogen via Biomethane SMR from Livestock Manure with Avoided Methane (NMHYL003) - Heavy-Duty Fuel Cell Vehicle|2033</v>
      </c>
    </row>
    <row r="1084" spans="1:11" x14ac:dyDescent="0.25">
      <c r="A1084" t="s">
        <v>116</v>
      </c>
      <c r="B1084" s="12"/>
      <c r="C1084" s="12">
        <v>2034</v>
      </c>
      <c r="D1084" s="13">
        <v>72.599999999999994</v>
      </c>
      <c r="E1084" s="13">
        <v>40</v>
      </c>
      <c r="F1084" s="14">
        <v>1000000</v>
      </c>
      <c r="G1084" s="12" t="s">
        <v>91</v>
      </c>
      <c r="H1084" s="13">
        <v>120</v>
      </c>
      <c r="I1084" s="13">
        <v>1.9</v>
      </c>
      <c r="J1084" s="14">
        <f t="shared" si="130"/>
        <v>11753</v>
      </c>
      <c r="K1084" t="str">
        <f t="shared" si="131"/>
        <v>Liquid Hydrogen via Biomethane SMR from Livestock Manure with Avoided Methane (NMHYL003) - Heavy-Duty Fuel Cell Vehicle|2034</v>
      </c>
    </row>
    <row r="1085" spans="1:11" x14ac:dyDescent="0.25">
      <c r="A1085" t="s">
        <v>116</v>
      </c>
      <c r="B1085" s="12"/>
      <c r="C1085" s="12">
        <v>2035</v>
      </c>
      <c r="D1085" s="13">
        <v>71.650000000000006</v>
      </c>
      <c r="E1085" s="13">
        <v>40</v>
      </c>
      <c r="F1085" s="14">
        <v>1000000</v>
      </c>
      <c r="G1085" s="12" t="s">
        <v>91</v>
      </c>
      <c r="H1085" s="13">
        <v>120</v>
      </c>
      <c r="I1085" s="13">
        <v>1.9</v>
      </c>
      <c r="J1085" s="14">
        <f t="shared" si="130"/>
        <v>11536</v>
      </c>
      <c r="K1085" t="str">
        <f t="shared" si="131"/>
        <v>Liquid Hydrogen via Biomethane SMR from Livestock Manure with Avoided Methane (NMHYL003) - Heavy-Duty Fuel Cell Vehicle|2035</v>
      </c>
    </row>
    <row r="1086" spans="1:11" x14ac:dyDescent="0.25">
      <c r="A1086" t="s">
        <v>116</v>
      </c>
      <c r="B1086" s="12"/>
      <c r="C1086" s="12">
        <v>2036</v>
      </c>
      <c r="D1086" s="13">
        <v>70.69</v>
      </c>
      <c r="E1086" s="13">
        <v>40</v>
      </c>
      <c r="F1086" s="14">
        <v>1000000</v>
      </c>
      <c r="G1086" s="12" t="s">
        <v>91</v>
      </c>
      <c r="H1086" s="13">
        <v>120</v>
      </c>
      <c r="I1086" s="13">
        <v>1.9</v>
      </c>
      <c r="J1086" s="14">
        <f t="shared" si="130"/>
        <v>11317</v>
      </c>
      <c r="K1086" t="str">
        <f t="shared" si="131"/>
        <v>Liquid Hydrogen via Biomethane SMR from Livestock Manure with Avoided Methane (NMHYL003) - Heavy-Duty Fuel Cell Vehicle|2036</v>
      </c>
    </row>
    <row r="1087" spans="1:11" x14ac:dyDescent="0.25">
      <c r="A1087" t="s">
        <v>116</v>
      </c>
      <c r="B1087" s="12"/>
      <c r="C1087" s="12">
        <v>2037</v>
      </c>
      <c r="D1087" s="13">
        <v>69.739999999999995</v>
      </c>
      <c r="E1087" s="13">
        <v>40</v>
      </c>
      <c r="F1087" s="14">
        <v>1000000</v>
      </c>
      <c r="G1087" s="12" t="s">
        <v>91</v>
      </c>
      <c r="H1087" s="13">
        <v>120</v>
      </c>
      <c r="I1087" s="13">
        <v>1.9</v>
      </c>
      <c r="J1087" s="14">
        <f t="shared" si="130"/>
        <v>11101</v>
      </c>
      <c r="K1087" t="str">
        <f t="shared" si="131"/>
        <v>Liquid Hydrogen via Biomethane SMR from Livestock Manure with Avoided Methane (NMHYL003) - Heavy-Duty Fuel Cell Vehicle|2037</v>
      </c>
    </row>
    <row r="1088" spans="1:11" x14ac:dyDescent="0.25">
      <c r="A1088" t="s">
        <v>116</v>
      </c>
      <c r="B1088" s="12"/>
      <c r="C1088" s="12">
        <v>2038</v>
      </c>
      <c r="D1088" s="13">
        <v>68.78</v>
      </c>
      <c r="E1088" s="13">
        <v>40</v>
      </c>
      <c r="F1088" s="14">
        <v>1000000</v>
      </c>
      <c r="G1088" s="12" t="s">
        <v>91</v>
      </c>
      <c r="H1088" s="13">
        <v>120</v>
      </c>
      <c r="I1088" s="13">
        <v>1.9</v>
      </c>
      <c r="J1088" s="14">
        <f t="shared" si="130"/>
        <v>10882</v>
      </c>
      <c r="K1088" t="str">
        <f t="shared" si="131"/>
        <v>Liquid Hydrogen via Biomethane SMR from Livestock Manure with Avoided Methane (NMHYL003) - Heavy-Duty Fuel Cell Vehicle|2038</v>
      </c>
    </row>
    <row r="1089" spans="1:11" x14ac:dyDescent="0.25">
      <c r="A1089" t="s">
        <v>116</v>
      </c>
      <c r="B1089" s="12"/>
      <c r="C1089" s="12">
        <v>2039</v>
      </c>
      <c r="D1089" s="13">
        <v>67.83</v>
      </c>
      <c r="E1089" s="13">
        <v>40</v>
      </c>
      <c r="F1089" s="14">
        <v>1000000</v>
      </c>
      <c r="G1089" s="12" t="s">
        <v>91</v>
      </c>
      <c r="H1089" s="13">
        <v>120</v>
      </c>
      <c r="I1089" s="13">
        <v>1.9</v>
      </c>
      <c r="J1089" s="14">
        <f t="shared" si="130"/>
        <v>10665</v>
      </c>
      <c r="K1089" t="str">
        <f t="shared" si="131"/>
        <v>Liquid Hydrogen via Biomethane SMR from Livestock Manure with Avoided Methane (NMHYL003) - Heavy-Duty Fuel Cell Vehicle|2039</v>
      </c>
    </row>
    <row r="1090" spans="1:11" ht="25.5" x14ac:dyDescent="0.25">
      <c r="A1090" t="s">
        <v>116</v>
      </c>
      <c r="B1090" s="12"/>
      <c r="C1090" s="12" t="s">
        <v>28</v>
      </c>
      <c r="D1090" s="13">
        <v>66.87</v>
      </c>
      <c r="E1090" s="13">
        <v>40</v>
      </c>
      <c r="F1090" s="14">
        <v>1000000</v>
      </c>
      <c r="G1090" s="12" t="s">
        <v>91</v>
      </c>
      <c r="H1090" s="13">
        <v>120</v>
      </c>
      <c r="I1090" s="13">
        <v>1.9</v>
      </c>
      <c r="J1090" s="14">
        <f t="shared" si="130"/>
        <v>10446</v>
      </c>
      <c r="K1090" t="str">
        <f t="shared" si="131"/>
        <v>Liquid Hydrogen via Biomethane SMR from Livestock Manure with Avoided Methane (NMHYL003) - Heavy-Duty Fuel Cell Vehicle|2040 and subsequent years</v>
      </c>
    </row>
    <row r="1091" spans="1:11" x14ac:dyDescent="0.25">
      <c r="D1091" s="7"/>
      <c r="E1091" s="7"/>
      <c r="F1091" s="8"/>
      <c r="H1091" s="7"/>
      <c r="I1091" s="7"/>
      <c r="J1091" s="8"/>
    </row>
    <row r="1092" spans="1:11" ht="25.5" x14ac:dyDescent="0.25">
      <c r="A1092" t="s">
        <v>117</v>
      </c>
      <c r="B1092" s="30" t="s">
        <v>117</v>
      </c>
      <c r="C1092" s="30">
        <v>2026</v>
      </c>
      <c r="D1092" s="31">
        <v>93.81</v>
      </c>
      <c r="E1092" s="31">
        <v>40</v>
      </c>
      <c r="F1092" s="32">
        <v>1000000</v>
      </c>
      <c r="G1092" s="30" t="s">
        <v>91</v>
      </c>
      <c r="H1092" s="31">
        <v>120</v>
      </c>
      <c r="I1092" s="31">
        <v>2.1</v>
      </c>
      <c r="J1092" s="32">
        <f t="shared" ref="J1092:J1106" si="132">ROUND(((D1092-(E1092/I1092))*F1092*H1092*I1092)/1000000,0)</f>
        <v>18840</v>
      </c>
      <c r="K1092" t="str">
        <f t="shared" ref="K1092:K1106" si="133">A1092&amp;"|"&amp;C1092</f>
        <v>Liquid Hydrogen via Biomethane SMR from Livestock Manure with Avoided Methane (NMHYL003) - Fuel Cell Forklift|2026</v>
      </c>
    </row>
    <row r="1093" spans="1:11" x14ac:dyDescent="0.25">
      <c r="A1093" t="s">
        <v>117</v>
      </c>
      <c r="B1093" s="12"/>
      <c r="C1093" s="12">
        <v>2027</v>
      </c>
      <c r="D1093" s="13">
        <v>92.38</v>
      </c>
      <c r="E1093" s="13">
        <v>40</v>
      </c>
      <c r="F1093" s="14">
        <v>1000000</v>
      </c>
      <c r="G1093" s="12" t="s">
        <v>91</v>
      </c>
      <c r="H1093" s="13">
        <v>120</v>
      </c>
      <c r="I1093" s="13">
        <v>2.1</v>
      </c>
      <c r="J1093" s="14">
        <f t="shared" si="132"/>
        <v>18480</v>
      </c>
      <c r="K1093" t="str">
        <f t="shared" si="133"/>
        <v>Liquid Hydrogen via Biomethane SMR from Livestock Manure with Avoided Methane (NMHYL003) - Fuel Cell Forklift|2027</v>
      </c>
    </row>
    <row r="1094" spans="1:11" x14ac:dyDescent="0.25">
      <c r="A1094" t="s">
        <v>117</v>
      </c>
      <c r="B1094" s="12"/>
      <c r="C1094" s="12">
        <v>2028</v>
      </c>
      <c r="D1094" s="13">
        <v>89.8</v>
      </c>
      <c r="E1094" s="13">
        <v>40</v>
      </c>
      <c r="F1094" s="14">
        <v>1000000</v>
      </c>
      <c r="G1094" s="12" t="s">
        <v>91</v>
      </c>
      <c r="H1094" s="13">
        <v>120</v>
      </c>
      <c r="I1094" s="13">
        <v>2.1</v>
      </c>
      <c r="J1094" s="14">
        <f t="shared" si="132"/>
        <v>17830</v>
      </c>
      <c r="K1094" t="str">
        <f t="shared" si="133"/>
        <v>Liquid Hydrogen via Biomethane SMR from Livestock Manure with Avoided Methane (NMHYL003) - Fuel Cell Forklift|2028</v>
      </c>
    </row>
    <row r="1095" spans="1:11" x14ac:dyDescent="0.25">
      <c r="A1095" t="s">
        <v>117</v>
      </c>
      <c r="B1095" s="12"/>
      <c r="C1095" s="12">
        <v>2029</v>
      </c>
      <c r="D1095" s="13">
        <v>85.02</v>
      </c>
      <c r="E1095" s="13">
        <v>40</v>
      </c>
      <c r="F1095" s="14">
        <v>1000000</v>
      </c>
      <c r="G1095" s="12" t="s">
        <v>91</v>
      </c>
      <c r="H1095" s="13">
        <v>120</v>
      </c>
      <c r="I1095" s="13">
        <v>2.1</v>
      </c>
      <c r="J1095" s="14">
        <f t="shared" si="132"/>
        <v>16625</v>
      </c>
      <c r="K1095" t="str">
        <f t="shared" si="133"/>
        <v>Liquid Hydrogen via Biomethane SMR from Livestock Manure with Avoided Methane (NMHYL003) - Fuel Cell Forklift|2029</v>
      </c>
    </row>
    <row r="1096" spans="1:11" x14ac:dyDescent="0.25">
      <c r="A1096" t="s">
        <v>117</v>
      </c>
      <c r="B1096" s="12"/>
      <c r="C1096" s="12">
        <v>2030</v>
      </c>
      <c r="D1096" s="13">
        <v>76.42</v>
      </c>
      <c r="E1096" s="13">
        <v>40</v>
      </c>
      <c r="F1096" s="14">
        <v>1000000</v>
      </c>
      <c r="G1096" s="12" t="s">
        <v>91</v>
      </c>
      <c r="H1096" s="13">
        <v>120</v>
      </c>
      <c r="I1096" s="13">
        <v>2.1</v>
      </c>
      <c r="J1096" s="14">
        <f t="shared" si="132"/>
        <v>14458</v>
      </c>
      <c r="K1096" t="str">
        <f t="shared" si="133"/>
        <v>Liquid Hydrogen via Biomethane SMR from Livestock Manure with Avoided Methane (NMHYL003) - Fuel Cell Forklift|2030</v>
      </c>
    </row>
    <row r="1097" spans="1:11" x14ac:dyDescent="0.25">
      <c r="A1097" t="s">
        <v>117</v>
      </c>
      <c r="B1097" s="12"/>
      <c r="C1097" s="12">
        <v>2031</v>
      </c>
      <c r="D1097" s="13">
        <v>75.47</v>
      </c>
      <c r="E1097" s="13">
        <v>40</v>
      </c>
      <c r="F1097" s="14">
        <v>1000000</v>
      </c>
      <c r="G1097" s="12" t="s">
        <v>91</v>
      </c>
      <c r="H1097" s="13">
        <v>120</v>
      </c>
      <c r="I1097" s="13">
        <v>2.1</v>
      </c>
      <c r="J1097" s="14">
        <f t="shared" si="132"/>
        <v>14218</v>
      </c>
      <c r="K1097" t="str">
        <f t="shared" si="133"/>
        <v>Liquid Hydrogen via Biomethane SMR from Livestock Manure with Avoided Methane (NMHYL003) - Fuel Cell Forklift|2031</v>
      </c>
    </row>
    <row r="1098" spans="1:11" x14ac:dyDescent="0.25">
      <c r="A1098" t="s">
        <v>117</v>
      </c>
      <c r="B1098" s="12"/>
      <c r="C1098" s="12">
        <v>2032</v>
      </c>
      <c r="D1098" s="13">
        <v>74.510000000000005</v>
      </c>
      <c r="E1098" s="13">
        <v>40</v>
      </c>
      <c r="F1098" s="14">
        <v>1000000</v>
      </c>
      <c r="G1098" s="12" t="s">
        <v>91</v>
      </c>
      <c r="H1098" s="13">
        <v>120</v>
      </c>
      <c r="I1098" s="13">
        <v>2.1</v>
      </c>
      <c r="J1098" s="14">
        <f t="shared" si="132"/>
        <v>13977</v>
      </c>
      <c r="K1098" t="str">
        <f t="shared" si="133"/>
        <v>Liquid Hydrogen via Biomethane SMR from Livestock Manure with Avoided Methane (NMHYL003) - Fuel Cell Forklift|2032</v>
      </c>
    </row>
    <row r="1099" spans="1:11" x14ac:dyDescent="0.25">
      <c r="A1099" t="s">
        <v>117</v>
      </c>
      <c r="B1099" s="12"/>
      <c r="C1099" s="12">
        <v>2033</v>
      </c>
      <c r="D1099" s="13">
        <v>73.56</v>
      </c>
      <c r="E1099" s="13">
        <v>40</v>
      </c>
      <c r="F1099" s="14">
        <v>1000000</v>
      </c>
      <c r="G1099" s="12" t="s">
        <v>91</v>
      </c>
      <c r="H1099" s="13">
        <v>120</v>
      </c>
      <c r="I1099" s="13">
        <v>2.1</v>
      </c>
      <c r="J1099" s="14">
        <f t="shared" si="132"/>
        <v>13737</v>
      </c>
      <c r="K1099" t="str">
        <f t="shared" si="133"/>
        <v>Liquid Hydrogen via Biomethane SMR from Livestock Manure with Avoided Methane (NMHYL003) - Fuel Cell Forklift|2033</v>
      </c>
    </row>
    <row r="1100" spans="1:11" x14ac:dyDescent="0.25">
      <c r="A1100" t="s">
        <v>117</v>
      </c>
      <c r="B1100" s="12"/>
      <c r="C1100" s="12">
        <v>2034</v>
      </c>
      <c r="D1100" s="13">
        <v>72.599999999999994</v>
      </c>
      <c r="E1100" s="13">
        <v>40</v>
      </c>
      <c r="F1100" s="14">
        <v>1000000</v>
      </c>
      <c r="G1100" s="12" t="s">
        <v>91</v>
      </c>
      <c r="H1100" s="13">
        <v>120</v>
      </c>
      <c r="I1100" s="13">
        <v>2.1</v>
      </c>
      <c r="J1100" s="14">
        <f t="shared" si="132"/>
        <v>13495</v>
      </c>
      <c r="K1100" t="str">
        <f t="shared" si="133"/>
        <v>Liquid Hydrogen via Biomethane SMR from Livestock Manure with Avoided Methane (NMHYL003) - Fuel Cell Forklift|2034</v>
      </c>
    </row>
    <row r="1101" spans="1:11" x14ac:dyDescent="0.25">
      <c r="A1101" t="s">
        <v>117</v>
      </c>
      <c r="B1101" s="12"/>
      <c r="C1101" s="12">
        <v>2035</v>
      </c>
      <c r="D1101" s="13">
        <v>71.650000000000006</v>
      </c>
      <c r="E1101" s="13">
        <v>40</v>
      </c>
      <c r="F1101" s="14">
        <v>1000000</v>
      </c>
      <c r="G1101" s="12" t="s">
        <v>91</v>
      </c>
      <c r="H1101" s="13">
        <v>120</v>
      </c>
      <c r="I1101" s="13">
        <v>2.1</v>
      </c>
      <c r="J1101" s="14">
        <f t="shared" si="132"/>
        <v>13256</v>
      </c>
      <c r="K1101" t="str">
        <f t="shared" si="133"/>
        <v>Liquid Hydrogen via Biomethane SMR from Livestock Manure with Avoided Methane (NMHYL003) - Fuel Cell Forklift|2035</v>
      </c>
    </row>
    <row r="1102" spans="1:11" x14ac:dyDescent="0.25">
      <c r="A1102" t="s">
        <v>117</v>
      </c>
      <c r="B1102" s="12"/>
      <c r="C1102" s="12">
        <v>2036</v>
      </c>
      <c r="D1102" s="13">
        <v>70.69</v>
      </c>
      <c r="E1102" s="13">
        <v>40</v>
      </c>
      <c r="F1102" s="14">
        <v>1000000</v>
      </c>
      <c r="G1102" s="12" t="s">
        <v>91</v>
      </c>
      <c r="H1102" s="13">
        <v>120</v>
      </c>
      <c r="I1102" s="13">
        <v>2.1</v>
      </c>
      <c r="J1102" s="14">
        <f t="shared" si="132"/>
        <v>13014</v>
      </c>
      <c r="K1102" t="str">
        <f t="shared" si="133"/>
        <v>Liquid Hydrogen via Biomethane SMR from Livestock Manure with Avoided Methane (NMHYL003) - Fuel Cell Forklift|2036</v>
      </c>
    </row>
    <row r="1103" spans="1:11" x14ac:dyDescent="0.25">
      <c r="A1103" t="s">
        <v>117</v>
      </c>
      <c r="B1103" s="12"/>
      <c r="C1103" s="12">
        <v>2037</v>
      </c>
      <c r="D1103" s="13">
        <v>69.739999999999995</v>
      </c>
      <c r="E1103" s="13">
        <v>40</v>
      </c>
      <c r="F1103" s="14">
        <v>1000000</v>
      </c>
      <c r="G1103" s="12" t="s">
        <v>91</v>
      </c>
      <c r="H1103" s="13">
        <v>120</v>
      </c>
      <c r="I1103" s="13">
        <v>2.1</v>
      </c>
      <c r="J1103" s="14">
        <f t="shared" si="132"/>
        <v>12774</v>
      </c>
      <c r="K1103" t="str">
        <f t="shared" si="133"/>
        <v>Liquid Hydrogen via Biomethane SMR from Livestock Manure with Avoided Methane (NMHYL003) - Fuel Cell Forklift|2037</v>
      </c>
    </row>
    <row r="1104" spans="1:11" x14ac:dyDescent="0.25">
      <c r="A1104" t="s">
        <v>117</v>
      </c>
      <c r="B1104" s="12"/>
      <c r="C1104" s="12">
        <v>2038</v>
      </c>
      <c r="D1104" s="13">
        <v>68.78</v>
      </c>
      <c r="E1104" s="13">
        <v>40</v>
      </c>
      <c r="F1104" s="14">
        <v>1000000</v>
      </c>
      <c r="G1104" s="12" t="s">
        <v>91</v>
      </c>
      <c r="H1104" s="13">
        <v>120</v>
      </c>
      <c r="I1104" s="13">
        <v>2.1</v>
      </c>
      <c r="J1104" s="14">
        <f t="shared" si="132"/>
        <v>12533</v>
      </c>
      <c r="K1104" t="str">
        <f t="shared" si="133"/>
        <v>Liquid Hydrogen via Biomethane SMR from Livestock Manure with Avoided Methane (NMHYL003) - Fuel Cell Forklift|2038</v>
      </c>
    </row>
    <row r="1105" spans="1:11" x14ac:dyDescent="0.25">
      <c r="A1105" t="s">
        <v>117</v>
      </c>
      <c r="B1105" s="12"/>
      <c r="C1105" s="12">
        <v>2039</v>
      </c>
      <c r="D1105" s="13">
        <v>67.83</v>
      </c>
      <c r="E1105" s="13">
        <v>40</v>
      </c>
      <c r="F1105" s="14">
        <v>1000000</v>
      </c>
      <c r="G1105" s="12" t="s">
        <v>91</v>
      </c>
      <c r="H1105" s="13">
        <v>120</v>
      </c>
      <c r="I1105" s="13">
        <v>2.1</v>
      </c>
      <c r="J1105" s="14">
        <f t="shared" si="132"/>
        <v>12293</v>
      </c>
      <c r="K1105" t="str">
        <f t="shared" si="133"/>
        <v>Liquid Hydrogen via Biomethane SMR from Livestock Manure with Avoided Methane (NMHYL003) - Fuel Cell Forklift|2039</v>
      </c>
    </row>
    <row r="1106" spans="1:11" ht="25.5" x14ac:dyDescent="0.25">
      <c r="A1106" t="s">
        <v>117</v>
      </c>
      <c r="B1106" s="12"/>
      <c r="C1106" s="12" t="s">
        <v>28</v>
      </c>
      <c r="D1106" s="13">
        <v>66.87</v>
      </c>
      <c r="E1106" s="13">
        <v>40</v>
      </c>
      <c r="F1106" s="14">
        <v>1000000</v>
      </c>
      <c r="G1106" s="12" t="s">
        <v>91</v>
      </c>
      <c r="H1106" s="13">
        <v>120</v>
      </c>
      <c r="I1106" s="13">
        <v>2.1</v>
      </c>
      <c r="J1106" s="14">
        <f t="shared" si="132"/>
        <v>12051</v>
      </c>
      <c r="K1106" t="str">
        <f t="shared" si="133"/>
        <v>Liquid Hydrogen via Biomethane SMR from Livestock Manure with Avoided Methane (NMHYL003) - Fuel Cell Forklift|2040 and subsequent years</v>
      </c>
    </row>
    <row r="1107" spans="1:11" x14ac:dyDescent="0.25">
      <c r="D1107" s="7"/>
      <c r="E1107" s="7"/>
      <c r="F1107" s="8"/>
      <c r="H1107" s="7"/>
      <c r="I1107" s="7"/>
      <c r="J1107" s="8"/>
    </row>
    <row r="1108" spans="1:11" ht="25.5" x14ac:dyDescent="0.25">
      <c r="A1108" t="s">
        <v>118</v>
      </c>
      <c r="B1108" s="30" t="s">
        <v>118</v>
      </c>
      <c r="C1108" s="30">
        <v>2026</v>
      </c>
      <c r="D1108" s="31">
        <v>93.89</v>
      </c>
      <c r="E1108" s="31">
        <v>95</v>
      </c>
      <c r="F1108" s="32">
        <v>1000000</v>
      </c>
      <c r="G1108" s="30" t="s">
        <v>91</v>
      </c>
      <c r="H1108" s="31">
        <v>120</v>
      </c>
      <c r="I1108" s="31">
        <v>2.5</v>
      </c>
      <c r="J1108" s="32">
        <f t="shared" ref="J1108:J1122" si="134">ROUND(((D1108-(E1108/I1108))*F1108*H1108*I1108)/1000000,0)</f>
        <v>16767</v>
      </c>
      <c r="K1108" t="str">
        <f t="shared" ref="K1108:K1122" si="135">A1108&amp;"|"&amp;C1108</f>
        <v>Liquid Hydrogen via Biomethane SMR from Landfill Gas or Wastewater Treatment (NMHYL004) - Light-Duty Fuel Cell Vehicle|2026</v>
      </c>
    </row>
    <row r="1109" spans="1:11" x14ac:dyDescent="0.25">
      <c r="A1109" t="s">
        <v>118</v>
      </c>
      <c r="B1109" s="12"/>
      <c r="C1109" s="12">
        <v>2027</v>
      </c>
      <c r="D1109" s="13">
        <v>92.45</v>
      </c>
      <c r="E1109" s="13">
        <v>95</v>
      </c>
      <c r="F1109" s="14">
        <v>1000000</v>
      </c>
      <c r="G1109" s="12" t="s">
        <v>91</v>
      </c>
      <c r="H1109" s="13">
        <v>120</v>
      </c>
      <c r="I1109" s="13">
        <v>2.5</v>
      </c>
      <c r="J1109" s="14">
        <f t="shared" si="134"/>
        <v>16335</v>
      </c>
      <c r="K1109" t="str">
        <f t="shared" si="135"/>
        <v>Liquid Hydrogen via Biomethane SMR from Landfill Gas or Wastewater Treatment (NMHYL004) - Light-Duty Fuel Cell Vehicle|2027</v>
      </c>
    </row>
    <row r="1110" spans="1:11" x14ac:dyDescent="0.25">
      <c r="A1110" t="s">
        <v>118</v>
      </c>
      <c r="B1110" s="12"/>
      <c r="C1110" s="12">
        <v>2028</v>
      </c>
      <c r="D1110" s="13">
        <v>89.87</v>
      </c>
      <c r="E1110" s="13">
        <v>95</v>
      </c>
      <c r="F1110" s="14">
        <v>1000000</v>
      </c>
      <c r="G1110" s="12" t="s">
        <v>91</v>
      </c>
      <c r="H1110" s="13">
        <v>120</v>
      </c>
      <c r="I1110" s="13">
        <v>2.5</v>
      </c>
      <c r="J1110" s="14">
        <f t="shared" si="134"/>
        <v>15561</v>
      </c>
      <c r="K1110" t="str">
        <f t="shared" si="135"/>
        <v>Liquid Hydrogen via Biomethane SMR from Landfill Gas or Wastewater Treatment (NMHYL004) - Light-Duty Fuel Cell Vehicle|2028</v>
      </c>
    </row>
    <row r="1111" spans="1:11" x14ac:dyDescent="0.25">
      <c r="A1111" t="s">
        <v>118</v>
      </c>
      <c r="B1111" s="12"/>
      <c r="C1111" s="12">
        <v>2029</v>
      </c>
      <c r="D1111" s="13">
        <v>85.09</v>
      </c>
      <c r="E1111" s="13">
        <v>95</v>
      </c>
      <c r="F1111" s="14">
        <v>1000000</v>
      </c>
      <c r="G1111" s="12" t="s">
        <v>91</v>
      </c>
      <c r="H1111" s="13">
        <v>120</v>
      </c>
      <c r="I1111" s="13">
        <v>2.5</v>
      </c>
      <c r="J1111" s="14">
        <f t="shared" si="134"/>
        <v>14127</v>
      </c>
      <c r="K1111" t="str">
        <f t="shared" si="135"/>
        <v>Liquid Hydrogen via Biomethane SMR from Landfill Gas or Wastewater Treatment (NMHYL004) - Light-Duty Fuel Cell Vehicle|2029</v>
      </c>
    </row>
    <row r="1112" spans="1:11" x14ac:dyDescent="0.25">
      <c r="A1112" t="s">
        <v>118</v>
      </c>
      <c r="B1112" s="12"/>
      <c r="C1112" s="12">
        <v>2030</v>
      </c>
      <c r="D1112" s="13">
        <v>76.489999999999995</v>
      </c>
      <c r="E1112" s="13">
        <v>95</v>
      </c>
      <c r="F1112" s="14">
        <v>1000000</v>
      </c>
      <c r="G1112" s="12" t="s">
        <v>91</v>
      </c>
      <c r="H1112" s="13">
        <v>120</v>
      </c>
      <c r="I1112" s="13">
        <v>2.5</v>
      </c>
      <c r="J1112" s="14">
        <f t="shared" si="134"/>
        <v>11547</v>
      </c>
      <c r="K1112" t="str">
        <f t="shared" si="135"/>
        <v>Liquid Hydrogen via Biomethane SMR from Landfill Gas or Wastewater Treatment (NMHYL004) - Light-Duty Fuel Cell Vehicle|2030</v>
      </c>
    </row>
    <row r="1113" spans="1:11" x14ac:dyDescent="0.25">
      <c r="A1113" t="s">
        <v>118</v>
      </c>
      <c r="B1113" s="12"/>
      <c r="C1113" s="12">
        <v>2031</v>
      </c>
      <c r="D1113" s="13">
        <v>75.53</v>
      </c>
      <c r="E1113" s="13">
        <v>95</v>
      </c>
      <c r="F1113" s="14">
        <v>1000000</v>
      </c>
      <c r="G1113" s="12" t="s">
        <v>91</v>
      </c>
      <c r="H1113" s="13">
        <v>120</v>
      </c>
      <c r="I1113" s="13">
        <v>2.5</v>
      </c>
      <c r="J1113" s="14">
        <f t="shared" si="134"/>
        <v>11259</v>
      </c>
      <c r="K1113" t="str">
        <f t="shared" si="135"/>
        <v>Liquid Hydrogen via Biomethane SMR from Landfill Gas or Wastewater Treatment (NMHYL004) - Light-Duty Fuel Cell Vehicle|2031</v>
      </c>
    </row>
    <row r="1114" spans="1:11" x14ac:dyDescent="0.25">
      <c r="A1114" t="s">
        <v>118</v>
      </c>
      <c r="B1114" s="12"/>
      <c r="C1114" s="12">
        <v>2032</v>
      </c>
      <c r="D1114" s="13">
        <v>74.58</v>
      </c>
      <c r="E1114" s="13">
        <v>95</v>
      </c>
      <c r="F1114" s="14">
        <v>1000000</v>
      </c>
      <c r="G1114" s="12" t="s">
        <v>91</v>
      </c>
      <c r="H1114" s="13">
        <v>120</v>
      </c>
      <c r="I1114" s="13">
        <v>2.5</v>
      </c>
      <c r="J1114" s="14">
        <f t="shared" si="134"/>
        <v>10974</v>
      </c>
      <c r="K1114" t="str">
        <f t="shared" si="135"/>
        <v>Liquid Hydrogen via Biomethane SMR from Landfill Gas or Wastewater Treatment (NMHYL004) - Light-Duty Fuel Cell Vehicle|2032</v>
      </c>
    </row>
    <row r="1115" spans="1:11" x14ac:dyDescent="0.25">
      <c r="A1115" t="s">
        <v>118</v>
      </c>
      <c r="B1115" s="12"/>
      <c r="C1115" s="12">
        <v>2033</v>
      </c>
      <c r="D1115" s="13">
        <v>73.62</v>
      </c>
      <c r="E1115" s="13">
        <v>95</v>
      </c>
      <c r="F1115" s="14">
        <v>1000000</v>
      </c>
      <c r="G1115" s="12" t="s">
        <v>91</v>
      </c>
      <c r="H1115" s="13">
        <v>120</v>
      </c>
      <c r="I1115" s="13">
        <v>2.5</v>
      </c>
      <c r="J1115" s="14">
        <f t="shared" si="134"/>
        <v>10686</v>
      </c>
      <c r="K1115" t="str">
        <f t="shared" si="135"/>
        <v>Liquid Hydrogen via Biomethane SMR from Landfill Gas or Wastewater Treatment (NMHYL004) - Light-Duty Fuel Cell Vehicle|2033</v>
      </c>
    </row>
    <row r="1116" spans="1:11" x14ac:dyDescent="0.25">
      <c r="A1116" t="s">
        <v>118</v>
      </c>
      <c r="B1116" s="12"/>
      <c r="C1116" s="12">
        <v>2034</v>
      </c>
      <c r="D1116" s="13">
        <v>72.66</v>
      </c>
      <c r="E1116" s="13">
        <v>95</v>
      </c>
      <c r="F1116" s="14">
        <v>1000000</v>
      </c>
      <c r="G1116" s="12" t="s">
        <v>91</v>
      </c>
      <c r="H1116" s="13">
        <v>120</v>
      </c>
      <c r="I1116" s="13">
        <v>2.5</v>
      </c>
      <c r="J1116" s="14">
        <f t="shared" si="134"/>
        <v>10398</v>
      </c>
      <c r="K1116" t="str">
        <f t="shared" si="135"/>
        <v>Liquid Hydrogen via Biomethane SMR from Landfill Gas or Wastewater Treatment (NMHYL004) - Light-Duty Fuel Cell Vehicle|2034</v>
      </c>
    </row>
    <row r="1117" spans="1:11" x14ac:dyDescent="0.25">
      <c r="A1117" t="s">
        <v>118</v>
      </c>
      <c r="B1117" s="12"/>
      <c r="C1117" s="12">
        <v>2035</v>
      </c>
      <c r="D1117" s="13">
        <v>71.709999999999994</v>
      </c>
      <c r="E1117" s="13">
        <v>95</v>
      </c>
      <c r="F1117" s="14">
        <v>1000000</v>
      </c>
      <c r="G1117" s="12" t="s">
        <v>91</v>
      </c>
      <c r="H1117" s="13">
        <v>120</v>
      </c>
      <c r="I1117" s="13">
        <v>2.5</v>
      </c>
      <c r="J1117" s="14">
        <f t="shared" si="134"/>
        <v>10113</v>
      </c>
      <c r="K1117" t="str">
        <f t="shared" si="135"/>
        <v>Liquid Hydrogen via Biomethane SMR from Landfill Gas or Wastewater Treatment (NMHYL004) - Light-Duty Fuel Cell Vehicle|2035</v>
      </c>
    </row>
    <row r="1118" spans="1:11" x14ac:dyDescent="0.25">
      <c r="A1118" t="s">
        <v>118</v>
      </c>
      <c r="B1118" s="12"/>
      <c r="C1118" s="12">
        <v>2036</v>
      </c>
      <c r="D1118" s="13">
        <v>70.75</v>
      </c>
      <c r="E1118" s="13">
        <v>95</v>
      </c>
      <c r="F1118" s="14">
        <v>1000000</v>
      </c>
      <c r="G1118" s="12" t="s">
        <v>91</v>
      </c>
      <c r="H1118" s="13">
        <v>120</v>
      </c>
      <c r="I1118" s="13">
        <v>2.5</v>
      </c>
      <c r="J1118" s="14">
        <f t="shared" si="134"/>
        <v>9825</v>
      </c>
      <c r="K1118" t="str">
        <f t="shared" si="135"/>
        <v>Liquid Hydrogen via Biomethane SMR from Landfill Gas or Wastewater Treatment (NMHYL004) - Light-Duty Fuel Cell Vehicle|2036</v>
      </c>
    </row>
    <row r="1119" spans="1:11" x14ac:dyDescent="0.25">
      <c r="A1119" t="s">
        <v>118</v>
      </c>
      <c r="B1119" s="12"/>
      <c r="C1119" s="12">
        <v>2037</v>
      </c>
      <c r="D1119" s="13">
        <v>69.8</v>
      </c>
      <c r="E1119" s="13">
        <v>95</v>
      </c>
      <c r="F1119" s="14">
        <v>1000000</v>
      </c>
      <c r="G1119" s="12" t="s">
        <v>91</v>
      </c>
      <c r="H1119" s="13">
        <v>120</v>
      </c>
      <c r="I1119" s="13">
        <v>2.5</v>
      </c>
      <c r="J1119" s="14">
        <f t="shared" si="134"/>
        <v>9540</v>
      </c>
      <c r="K1119" t="str">
        <f t="shared" si="135"/>
        <v>Liquid Hydrogen via Biomethane SMR from Landfill Gas or Wastewater Treatment (NMHYL004) - Light-Duty Fuel Cell Vehicle|2037</v>
      </c>
    </row>
    <row r="1120" spans="1:11" x14ac:dyDescent="0.25">
      <c r="A1120" t="s">
        <v>118</v>
      </c>
      <c r="B1120" s="12"/>
      <c r="C1120" s="12">
        <v>2038</v>
      </c>
      <c r="D1120" s="13">
        <v>68.84</v>
      </c>
      <c r="E1120" s="13">
        <v>95</v>
      </c>
      <c r="F1120" s="14">
        <v>1000000</v>
      </c>
      <c r="G1120" s="12" t="s">
        <v>91</v>
      </c>
      <c r="H1120" s="13">
        <v>120</v>
      </c>
      <c r="I1120" s="13">
        <v>2.5</v>
      </c>
      <c r="J1120" s="14">
        <f t="shared" si="134"/>
        <v>9252</v>
      </c>
      <c r="K1120" t="str">
        <f t="shared" si="135"/>
        <v>Liquid Hydrogen via Biomethane SMR from Landfill Gas or Wastewater Treatment (NMHYL004) - Light-Duty Fuel Cell Vehicle|2038</v>
      </c>
    </row>
    <row r="1121" spans="1:11" x14ac:dyDescent="0.25">
      <c r="A1121" t="s">
        <v>118</v>
      </c>
      <c r="B1121" s="12"/>
      <c r="C1121" s="12">
        <v>2039</v>
      </c>
      <c r="D1121" s="13">
        <v>67.88</v>
      </c>
      <c r="E1121" s="13">
        <v>95</v>
      </c>
      <c r="F1121" s="14">
        <v>1000000</v>
      </c>
      <c r="G1121" s="12" t="s">
        <v>91</v>
      </c>
      <c r="H1121" s="13">
        <v>120</v>
      </c>
      <c r="I1121" s="13">
        <v>2.5</v>
      </c>
      <c r="J1121" s="14">
        <f t="shared" si="134"/>
        <v>8964</v>
      </c>
      <c r="K1121" t="str">
        <f t="shared" si="135"/>
        <v>Liquid Hydrogen via Biomethane SMR from Landfill Gas or Wastewater Treatment (NMHYL004) - Light-Duty Fuel Cell Vehicle|2039</v>
      </c>
    </row>
    <row r="1122" spans="1:11" ht="25.5" x14ac:dyDescent="0.25">
      <c r="A1122" t="s">
        <v>118</v>
      </c>
      <c r="B1122" s="12"/>
      <c r="C1122" s="12" t="s">
        <v>28</v>
      </c>
      <c r="D1122" s="13">
        <v>66.930000000000007</v>
      </c>
      <c r="E1122" s="13">
        <v>95</v>
      </c>
      <c r="F1122" s="14">
        <v>1000000</v>
      </c>
      <c r="G1122" s="12" t="s">
        <v>91</v>
      </c>
      <c r="H1122" s="13">
        <v>120</v>
      </c>
      <c r="I1122" s="13">
        <v>2.5</v>
      </c>
      <c r="J1122" s="14">
        <f t="shared" si="134"/>
        <v>8679</v>
      </c>
      <c r="K1122" t="str">
        <f t="shared" si="135"/>
        <v>Liquid Hydrogen via Biomethane SMR from Landfill Gas or Wastewater Treatment (NMHYL004) - Light-Duty Fuel Cell Vehicle|2040 and subsequent years</v>
      </c>
    </row>
    <row r="1123" spans="1:11" x14ac:dyDescent="0.25">
      <c r="D1123" s="7"/>
      <c r="E1123" s="7"/>
      <c r="F1123" s="8"/>
      <c r="H1123" s="7"/>
      <c r="I1123" s="7"/>
      <c r="J1123" s="8"/>
    </row>
    <row r="1124" spans="1:11" ht="25.5" x14ac:dyDescent="0.25">
      <c r="A1124" t="s">
        <v>119</v>
      </c>
      <c r="B1124" s="30" t="s">
        <v>119</v>
      </c>
      <c r="C1124" s="30">
        <v>2026</v>
      </c>
      <c r="D1124" s="31">
        <v>93.81</v>
      </c>
      <c r="E1124" s="31">
        <v>95</v>
      </c>
      <c r="F1124" s="32">
        <v>1000000</v>
      </c>
      <c r="G1124" s="30" t="s">
        <v>91</v>
      </c>
      <c r="H1124" s="31">
        <v>120</v>
      </c>
      <c r="I1124" s="31">
        <v>1.9</v>
      </c>
      <c r="J1124" s="32">
        <f t="shared" ref="J1124:J1138" si="136">ROUND(((D1124-(E1124/I1124))*F1124*H1124*I1124)/1000000,0)</f>
        <v>9989</v>
      </c>
      <c r="K1124" t="str">
        <f t="shared" ref="K1124:K1138" si="137">A1124&amp;"|"&amp;C1124</f>
        <v>Liquid Hydrogen via Biomethane SMR from Landfill Gas or Wastewater Treatment (NMHYL004) - Heavy-Duty Fuel Cell Vehicle|2026</v>
      </c>
    </row>
    <row r="1125" spans="1:11" x14ac:dyDescent="0.25">
      <c r="A1125" t="s">
        <v>119</v>
      </c>
      <c r="B1125" s="12"/>
      <c r="C1125" s="12">
        <v>2027</v>
      </c>
      <c r="D1125" s="13">
        <v>92.38</v>
      </c>
      <c r="E1125" s="13">
        <v>95</v>
      </c>
      <c r="F1125" s="14">
        <v>1000000</v>
      </c>
      <c r="G1125" s="12" t="s">
        <v>91</v>
      </c>
      <c r="H1125" s="13">
        <v>120</v>
      </c>
      <c r="I1125" s="13">
        <v>1.9</v>
      </c>
      <c r="J1125" s="14">
        <f t="shared" si="136"/>
        <v>9663</v>
      </c>
      <c r="K1125" t="str">
        <f t="shared" si="137"/>
        <v>Liquid Hydrogen via Biomethane SMR from Landfill Gas or Wastewater Treatment (NMHYL004) - Heavy-Duty Fuel Cell Vehicle|2027</v>
      </c>
    </row>
    <row r="1126" spans="1:11" x14ac:dyDescent="0.25">
      <c r="A1126" t="s">
        <v>119</v>
      </c>
      <c r="B1126" s="12"/>
      <c r="C1126" s="12">
        <v>2028</v>
      </c>
      <c r="D1126" s="13">
        <v>89.8</v>
      </c>
      <c r="E1126" s="13">
        <v>95</v>
      </c>
      <c r="F1126" s="14">
        <v>1000000</v>
      </c>
      <c r="G1126" s="12" t="s">
        <v>91</v>
      </c>
      <c r="H1126" s="13">
        <v>120</v>
      </c>
      <c r="I1126" s="13">
        <v>1.9</v>
      </c>
      <c r="J1126" s="14">
        <f t="shared" si="136"/>
        <v>9074</v>
      </c>
      <c r="K1126" t="str">
        <f t="shared" si="137"/>
        <v>Liquid Hydrogen via Biomethane SMR from Landfill Gas or Wastewater Treatment (NMHYL004) - Heavy-Duty Fuel Cell Vehicle|2028</v>
      </c>
    </row>
    <row r="1127" spans="1:11" x14ac:dyDescent="0.25">
      <c r="A1127" t="s">
        <v>119</v>
      </c>
      <c r="B1127" s="12"/>
      <c r="C1127" s="12">
        <v>2029</v>
      </c>
      <c r="D1127" s="13">
        <v>85.02</v>
      </c>
      <c r="E1127" s="13">
        <v>95</v>
      </c>
      <c r="F1127" s="14">
        <v>1000000</v>
      </c>
      <c r="G1127" s="12" t="s">
        <v>91</v>
      </c>
      <c r="H1127" s="13">
        <v>120</v>
      </c>
      <c r="I1127" s="13">
        <v>1.9</v>
      </c>
      <c r="J1127" s="14">
        <f t="shared" si="136"/>
        <v>7985</v>
      </c>
      <c r="K1127" t="str">
        <f t="shared" si="137"/>
        <v>Liquid Hydrogen via Biomethane SMR from Landfill Gas or Wastewater Treatment (NMHYL004) - Heavy-Duty Fuel Cell Vehicle|2029</v>
      </c>
    </row>
    <row r="1128" spans="1:11" x14ac:dyDescent="0.25">
      <c r="A1128" t="s">
        <v>119</v>
      </c>
      <c r="B1128" s="12"/>
      <c r="C1128" s="12">
        <v>2030</v>
      </c>
      <c r="D1128" s="13">
        <v>76.42</v>
      </c>
      <c r="E1128" s="13">
        <v>95</v>
      </c>
      <c r="F1128" s="14">
        <v>1000000</v>
      </c>
      <c r="G1128" s="12" t="s">
        <v>91</v>
      </c>
      <c r="H1128" s="13">
        <v>120</v>
      </c>
      <c r="I1128" s="13">
        <v>1.9</v>
      </c>
      <c r="J1128" s="14">
        <f t="shared" si="136"/>
        <v>6024</v>
      </c>
      <c r="K1128" t="str">
        <f t="shared" si="137"/>
        <v>Liquid Hydrogen via Biomethane SMR from Landfill Gas or Wastewater Treatment (NMHYL004) - Heavy-Duty Fuel Cell Vehicle|2030</v>
      </c>
    </row>
    <row r="1129" spans="1:11" x14ac:dyDescent="0.25">
      <c r="A1129" t="s">
        <v>119</v>
      </c>
      <c r="B1129" s="12"/>
      <c r="C1129" s="12">
        <v>2031</v>
      </c>
      <c r="D1129" s="13">
        <v>75.47</v>
      </c>
      <c r="E1129" s="13">
        <v>95</v>
      </c>
      <c r="F1129" s="14">
        <v>1000000</v>
      </c>
      <c r="G1129" s="12" t="s">
        <v>91</v>
      </c>
      <c r="H1129" s="13">
        <v>120</v>
      </c>
      <c r="I1129" s="13">
        <v>1.9</v>
      </c>
      <c r="J1129" s="14">
        <f t="shared" si="136"/>
        <v>5807</v>
      </c>
      <c r="K1129" t="str">
        <f t="shared" si="137"/>
        <v>Liquid Hydrogen via Biomethane SMR from Landfill Gas or Wastewater Treatment (NMHYL004) - Heavy-Duty Fuel Cell Vehicle|2031</v>
      </c>
    </row>
    <row r="1130" spans="1:11" x14ac:dyDescent="0.25">
      <c r="A1130" t="s">
        <v>119</v>
      </c>
      <c r="B1130" s="12"/>
      <c r="C1130" s="12">
        <v>2032</v>
      </c>
      <c r="D1130" s="13">
        <v>74.510000000000005</v>
      </c>
      <c r="E1130" s="13">
        <v>95</v>
      </c>
      <c r="F1130" s="14">
        <v>1000000</v>
      </c>
      <c r="G1130" s="12" t="s">
        <v>91</v>
      </c>
      <c r="H1130" s="13">
        <v>120</v>
      </c>
      <c r="I1130" s="13">
        <v>1.9</v>
      </c>
      <c r="J1130" s="14">
        <f t="shared" si="136"/>
        <v>5588</v>
      </c>
      <c r="K1130" t="str">
        <f t="shared" si="137"/>
        <v>Liquid Hydrogen via Biomethane SMR from Landfill Gas or Wastewater Treatment (NMHYL004) - Heavy-Duty Fuel Cell Vehicle|2032</v>
      </c>
    </row>
    <row r="1131" spans="1:11" x14ac:dyDescent="0.25">
      <c r="A1131" t="s">
        <v>119</v>
      </c>
      <c r="B1131" s="12"/>
      <c r="C1131" s="12">
        <v>2033</v>
      </c>
      <c r="D1131" s="13">
        <v>73.56</v>
      </c>
      <c r="E1131" s="13">
        <v>95</v>
      </c>
      <c r="F1131" s="14">
        <v>1000000</v>
      </c>
      <c r="G1131" s="12" t="s">
        <v>91</v>
      </c>
      <c r="H1131" s="13">
        <v>120</v>
      </c>
      <c r="I1131" s="13">
        <v>1.9</v>
      </c>
      <c r="J1131" s="14">
        <f t="shared" si="136"/>
        <v>5372</v>
      </c>
      <c r="K1131" t="str">
        <f t="shared" si="137"/>
        <v>Liquid Hydrogen via Biomethane SMR from Landfill Gas or Wastewater Treatment (NMHYL004) - Heavy-Duty Fuel Cell Vehicle|2033</v>
      </c>
    </row>
    <row r="1132" spans="1:11" x14ac:dyDescent="0.25">
      <c r="A1132" t="s">
        <v>119</v>
      </c>
      <c r="B1132" s="12"/>
      <c r="C1132" s="12">
        <v>2034</v>
      </c>
      <c r="D1132" s="13">
        <v>72.599999999999994</v>
      </c>
      <c r="E1132" s="13">
        <v>95</v>
      </c>
      <c r="F1132" s="14">
        <v>1000000</v>
      </c>
      <c r="G1132" s="12" t="s">
        <v>91</v>
      </c>
      <c r="H1132" s="13">
        <v>120</v>
      </c>
      <c r="I1132" s="13">
        <v>1.9</v>
      </c>
      <c r="J1132" s="14">
        <f t="shared" si="136"/>
        <v>5153</v>
      </c>
      <c r="K1132" t="str">
        <f t="shared" si="137"/>
        <v>Liquid Hydrogen via Biomethane SMR from Landfill Gas or Wastewater Treatment (NMHYL004) - Heavy-Duty Fuel Cell Vehicle|2034</v>
      </c>
    </row>
    <row r="1133" spans="1:11" x14ac:dyDescent="0.25">
      <c r="A1133" t="s">
        <v>119</v>
      </c>
      <c r="B1133" s="12"/>
      <c r="C1133" s="12">
        <v>2035</v>
      </c>
      <c r="D1133" s="13">
        <v>71.650000000000006</v>
      </c>
      <c r="E1133" s="13">
        <v>95</v>
      </c>
      <c r="F1133" s="14">
        <v>1000000</v>
      </c>
      <c r="G1133" s="12" t="s">
        <v>91</v>
      </c>
      <c r="H1133" s="13">
        <v>120</v>
      </c>
      <c r="I1133" s="13">
        <v>1.9</v>
      </c>
      <c r="J1133" s="14">
        <f t="shared" si="136"/>
        <v>4936</v>
      </c>
      <c r="K1133" t="str">
        <f t="shared" si="137"/>
        <v>Liquid Hydrogen via Biomethane SMR from Landfill Gas or Wastewater Treatment (NMHYL004) - Heavy-Duty Fuel Cell Vehicle|2035</v>
      </c>
    </row>
    <row r="1134" spans="1:11" x14ac:dyDescent="0.25">
      <c r="A1134" t="s">
        <v>119</v>
      </c>
      <c r="B1134" s="12"/>
      <c r="C1134" s="12">
        <v>2036</v>
      </c>
      <c r="D1134" s="13">
        <v>70.69</v>
      </c>
      <c r="E1134" s="13">
        <v>95</v>
      </c>
      <c r="F1134" s="14">
        <v>1000000</v>
      </c>
      <c r="G1134" s="12" t="s">
        <v>91</v>
      </c>
      <c r="H1134" s="13">
        <v>120</v>
      </c>
      <c r="I1134" s="13">
        <v>1.9</v>
      </c>
      <c r="J1134" s="14">
        <f t="shared" si="136"/>
        <v>4717</v>
      </c>
      <c r="K1134" t="str">
        <f t="shared" si="137"/>
        <v>Liquid Hydrogen via Biomethane SMR from Landfill Gas or Wastewater Treatment (NMHYL004) - Heavy-Duty Fuel Cell Vehicle|2036</v>
      </c>
    </row>
    <row r="1135" spans="1:11" x14ac:dyDescent="0.25">
      <c r="A1135" t="s">
        <v>119</v>
      </c>
      <c r="B1135" s="12"/>
      <c r="C1135" s="12">
        <v>2037</v>
      </c>
      <c r="D1135" s="13">
        <v>69.739999999999995</v>
      </c>
      <c r="E1135" s="13">
        <v>95</v>
      </c>
      <c r="F1135" s="14">
        <v>1000000</v>
      </c>
      <c r="G1135" s="12" t="s">
        <v>91</v>
      </c>
      <c r="H1135" s="13">
        <v>120</v>
      </c>
      <c r="I1135" s="13">
        <v>1.9</v>
      </c>
      <c r="J1135" s="14">
        <f t="shared" si="136"/>
        <v>4501</v>
      </c>
      <c r="K1135" t="str">
        <f t="shared" si="137"/>
        <v>Liquid Hydrogen via Biomethane SMR from Landfill Gas or Wastewater Treatment (NMHYL004) - Heavy-Duty Fuel Cell Vehicle|2037</v>
      </c>
    </row>
    <row r="1136" spans="1:11" x14ac:dyDescent="0.25">
      <c r="A1136" t="s">
        <v>119</v>
      </c>
      <c r="B1136" s="12"/>
      <c r="C1136" s="12">
        <v>2038</v>
      </c>
      <c r="D1136" s="13">
        <v>68.78</v>
      </c>
      <c r="E1136" s="13">
        <v>95</v>
      </c>
      <c r="F1136" s="14">
        <v>1000000</v>
      </c>
      <c r="G1136" s="12" t="s">
        <v>91</v>
      </c>
      <c r="H1136" s="13">
        <v>120</v>
      </c>
      <c r="I1136" s="13">
        <v>1.9</v>
      </c>
      <c r="J1136" s="14">
        <f t="shared" si="136"/>
        <v>4282</v>
      </c>
      <c r="K1136" t="str">
        <f t="shared" si="137"/>
        <v>Liquid Hydrogen via Biomethane SMR from Landfill Gas or Wastewater Treatment (NMHYL004) - Heavy-Duty Fuel Cell Vehicle|2038</v>
      </c>
    </row>
    <row r="1137" spans="1:11" x14ac:dyDescent="0.25">
      <c r="A1137" t="s">
        <v>119</v>
      </c>
      <c r="B1137" s="12"/>
      <c r="C1137" s="12">
        <v>2039</v>
      </c>
      <c r="D1137" s="13">
        <v>67.83</v>
      </c>
      <c r="E1137" s="13">
        <v>95</v>
      </c>
      <c r="F1137" s="14">
        <v>1000000</v>
      </c>
      <c r="G1137" s="12" t="s">
        <v>91</v>
      </c>
      <c r="H1137" s="13">
        <v>120</v>
      </c>
      <c r="I1137" s="13">
        <v>1.9</v>
      </c>
      <c r="J1137" s="14">
        <f t="shared" si="136"/>
        <v>4065</v>
      </c>
      <c r="K1137" t="str">
        <f t="shared" si="137"/>
        <v>Liquid Hydrogen via Biomethane SMR from Landfill Gas or Wastewater Treatment (NMHYL004) - Heavy-Duty Fuel Cell Vehicle|2039</v>
      </c>
    </row>
    <row r="1138" spans="1:11" ht="25.5" x14ac:dyDescent="0.25">
      <c r="A1138" t="s">
        <v>119</v>
      </c>
      <c r="B1138" s="12"/>
      <c r="C1138" s="12" t="s">
        <v>28</v>
      </c>
      <c r="D1138" s="13">
        <v>66.87</v>
      </c>
      <c r="E1138" s="13">
        <v>95</v>
      </c>
      <c r="F1138" s="14">
        <v>1000000</v>
      </c>
      <c r="G1138" s="12" t="s">
        <v>91</v>
      </c>
      <c r="H1138" s="13">
        <v>120</v>
      </c>
      <c r="I1138" s="13">
        <v>1.9</v>
      </c>
      <c r="J1138" s="14">
        <f t="shared" si="136"/>
        <v>3846</v>
      </c>
      <c r="K1138" t="str">
        <f t="shared" si="137"/>
        <v>Liquid Hydrogen via Biomethane SMR from Landfill Gas or Wastewater Treatment (NMHYL004) - Heavy-Duty Fuel Cell Vehicle|2040 and subsequent years</v>
      </c>
    </row>
    <row r="1139" spans="1:11" x14ac:dyDescent="0.25">
      <c r="D1139" s="7"/>
      <c r="E1139" s="7"/>
      <c r="F1139" s="8"/>
      <c r="H1139" s="7"/>
      <c r="I1139" s="7"/>
      <c r="J1139" s="8"/>
    </row>
    <row r="1140" spans="1:11" ht="25.5" x14ac:dyDescent="0.25">
      <c r="A1140" t="s">
        <v>120</v>
      </c>
      <c r="B1140" s="30" t="s">
        <v>120</v>
      </c>
      <c r="C1140" s="30">
        <v>2026</v>
      </c>
      <c r="D1140" s="31">
        <v>93.81</v>
      </c>
      <c r="E1140" s="31">
        <v>95</v>
      </c>
      <c r="F1140" s="32">
        <v>1000000</v>
      </c>
      <c r="G1140" s="30" t="s">
        <v>91</v>
      </c>
      <c r="H1140" s="31">
        <v>120</v>
      </c>
      <c r="I1140" s="31">
        <v>2.1</v>
      </c>
      <c r="J1140" s="32">
        <f t="shared" ref="J1140:J1154" si="138">ROUND(((D1140-(E1140/I1140))*F1140*H1140*I1140)/1000000,0)</f>
        <v>12240</v>
      </c>
      <c r="K1140" t="str">
        <f t="shared" ref="K1140:K1154" si="139">A1140&amp;"|"&amp;C1140</f>
        <v>Liquid Hydrogen via Biomethane SMR from Landfill Gas or Wastewater Treatment (NMHYL004) - Fuel Cell Forklift|2026</v>
      </c>
    </row>
    <row r="1141" spans="1:11" x14ac:dyDescent="0.25">
      <c r="A1141" t="s">
        <v>120</v>
      </c>
      <c r="B1141" s="12"/>
      <c r="C1141" s="12">
        <v>2027</v>
      </c>
      <c r="D1141" s="13">
        <v>92.38</v>
      </c>
      <c r="E1141" s="13">
        <v>95</v>
      </c>
      <c r="F1141" s="14">
        <v>1000000</v>
      </c>
      <c r="G1141" s="12" t="s">
        <v>91</v>
      </c>
      <c r="H1141" s="13">
        <v>120</v>
      </c>
      <c r="I1141" s="13">
        <v>2.1</v>
      </c>
      <c r="J1141" s="14">
        <f t="shared" si="138"/>
        <v>11880</v>
      </c>
      <c r="K1141" t="str">
        <f t="shared" si="139"/>
        <v>Liquid Hydrogen via Biomethane SMR from Landfill Gas or Wastewater Treatment (NMHYL004) - Fuel Cell Forklift|2027</v>
      </c>
    </row>
    <row r="1142" spans="1:11" x14ac:dyDescent="0.25">
      <c r="A1142" t="s">
        <v>120</v>
      </c>
      <c r="B1142" s="12"/>
      <c r="C1142" s="12">
        <v>2028</v>
      </c>
      <c r="D1142" s="13">
        <v>89.8</v>
      </c>
      <c r="E1142" s="13">
        <v>95</v>
      </c>
      <c r="F1142" s="14">
        <v>1000000</v>
      </c>
      <c r="G1142" s="12" t="s">
        <v>91</v>
      </c>
      <c r="H1142" s="13">
        <v>120</v>
      </c>
      <c r="I1142" s="13">
        <v>2.1</v>
      </c>
      <c r="J1142" s="14">
        <f t="shared" si="138"/>
        <v>11230</v>
      </c>
      <c r="K1142" t="str">
        <f t="shared" si="139"/>
        <v>Liquid Hydrogen via Biomethane SMR from Landfill Gas or Wastewater Treatment (NMHYL004) - Fuel Cell Forklift|2028</v>
      </c>
    </row>
    <row r="1143" spans="1:11" x14ac:dyDescent="0.25">
      <c r="A1143" t="s">
        <v>120</v>
      </c>
      <c r="B1143" s="12"/>
      <c r="C1143" s="12">
        <v>2029</v>
      </c>
      <c r="D1143" s="13">
        <v>85.02</v>
      </c>
      <c r="E1143" s="13">
        <v>95</v>
      </c>
      <c r="F1143" s="14">
        <v>1000000</v>
      </c>
      <c r="G1143" s="12" t="s">
        <v>91</v>
      </c>
      <c r="H1143" s="13">
        <v>120</v>
      </c>
      <c r="I1143" s="13">
        <v>2.1</v>
      </c>
      <c r="J1143" s="14">
        <f t="shared" si="138"/>
        <v>10025</v>
      </c>
      <c r="K1143" t="str">
        <f t="shared" si="139"/>
        <v>Liquid Hydrogen via Biomethane SMR from Landfill Gas or Wastewater Treatment (NMHYL004) - Fuel Cell Forklift|2029</v>
      </c>
    </row>
    <row r="1144" spans="1:11" x14ac:dyDescent="0.25">
      <c r="A1144" t="s">
        <v>120</v>
      </c>
      <c r="B1144" s="12"/>
      <c r="C1144" s="12">
        <v>2030</v>
      </c>
      <c r="D1144" s="13">
        <v>76.42</v>
      </c>
      <c r="E1144" s="13">
        <v>95</v>
      </c>
      <c r="F1144" s="14">
        <v>1000000</v>
      </c>
      <c r="G1144" s="12" t="s">
        <v>91</v>
      </c>
      <c r="H1144" s="13">
        <v>120</v>
      </c>
      <c r="I1144" s="13">
        <v>2.1</v>
      </c>
      <c r="J1144" s="14">
        <f t="shared" si="138"/>
        <v>7858</v>
      </c>
      <c r="K1144" t="str">
        <f t="shared" si="139"/>
        <v>Liquid Hydrogen via Biomethane SMR from Landfill Gas or Wastewater Treatment (NMHYL004) - Fuel Cell Forklift|2030</v>
      </c>
    </row>
    <row r="1145" spans="1:11" x14ac:dyDescent="0.25">
      <c r="A1145" t="s">
        <v>120</v>
      </c>
      <c r="B1145" s="12"/>
      <c r="C1145" s="12">
        <v>2031</v>
      </c>
      <c r="D1145" s="13">
        <v>75.47</v>
      </c>
      <c r="E1145" s="13">
        <v>95</v>
      </c>
      <c r="F1145" s="14">
        <v>1000000</v>
      </c>
      <c r="G1145" s="12" t="s">
        <v>91</v>
      </c>
      <c r="H1145" s="13">
        <v>120</v>
      </c>
      <c r="I1145" s="13">
        <v>2.1</v>
      </c>
      <c r="J1145" s="14">
        <f t="shared" si="138"/>
        <v>7618</v>
      </c>
      <c r="K1145" t="str">
        <f t="shared" si="139"/>
        <v>Liquid Hydrogen via Biomethane SMR from Landfill Gas or Wastewater Treatment (NMHYL004) - Fuel Cell Forklift|2031</v>
      </c>
    </row>
    <row r="1146" spans="1:11" x14ac:dyDescent="0.25">
      <c r="A1146" t="s">
        <v>120</v>
      </c>
      <c r="B1146" s="12"/>
      <c r="C1146" s="12">
        <v>2032</v>
      </c>
      <c r="D1146" s="13">
        <v>74.510000000000005</v>
      </c>
      <c r="E1146" s="13">
        <v>95</v>
      </c>
      <c r="F1146" s="14">
        <v>1000000</v>
      </c>
      <c r="G1146" s="12" t="s">
        <v>91</v>
      </c>
      <c r="H1146" s="13">
        <v>120</v>
      </c>
      <c r="I1146" s="13">
        <v>2.1</v>
      </c>
      <c r="J1146" s="14">
        <f t="shared" si="138"/>
        <v>7377</v>
      </c>
      <c r="K1146" t="str">
        <f t="shared" si="139"/>
        <v>Liquid Hydrogen via Biomethane SMR from Landfill Gas or Wastewater Treatment (NMHYL004) - Fuel Cell Forklift|2032</v>
      </c>
    </row>
    <row r="1147" spans="1:11" x14ac:dyDescent="0.25">
      <c r="A1147" t="s">
        <v>120</v>
      </c>
      <c r="B1147" s="12"/>
      <c r="C1147" s="12">
        <v>2033</v>
      </c>
      <c r="D1147" s="13">
        <v>73.56</v>
      </c>
      <c r="E1147" s="13">
        <v>95</v>
      </c>
      <c r="F1147" s="14">
        <v>1000000</v>
      </c>
      <c r="G1147" s="12" t="s">
        <v>91</v>
      </c>
      <c r="H1147" s="13">
        <v>120</v>
      </c>
      <c r="I1147" s="13">
        <v>2.1</v>
      </c>
      <c r="J1147" s="14">
        <f t="shared" si="138"/>
        <v>7137</v>
      </c>
      <c r="K1147" t="str">
        <f t="shared" si="139"/>
        <v>Liquid Hydrogen via Biomethane SMR from Landfill Gas or Wastewater Treatment (NMHYL004) - Fuel Cell Forklift|2033</v>
      </c>
    </row>
    <row r="1148" spans="1:11" x14ac:dyDescent="0.25">
      <c r="A1148" t="s">
        <v>120</v>
      </c>
      <c r="B1148" s="12"/>
      <c r="C1148" s="12">
        <v>2034</v>
      </c>
      <c r="D1148" s="13">
        <v>72.599999999999994</v>
      </c>
      <c r="E1148" s="13">
        <v>95</v>
      </c>
      <c r="F1148" s="14">
        <v>1000000</v>
      </c>
      <c r="G1148" s="12" t="s">
        <v>91</v>
      </c>
      <c r="H1148" s="13">
        <v>120</v>
      </c>
      <c r="I1148" s="13">
        <v>2.1</v>
      </c>
      <c r="J1148" s="14">
        <f t="shared" si="138"/>
        <v>6895</v>
      </c>
      <c r="K1148" t="str">
        <f t="shared" si="139"/>
        <v>Liquid Hydrogen via Biomethane SMR from Landfill Gas or Wastewater Treatment (NMHYL004) - Fuel Cell Forklift|2034</v>
      </c>
    </row>
    <row r="1149" spans="1:11" x14ac:dyDescent="0.25">
      <c r="A1149" t="s">
        <v>120</v>
      </c>
      <c r="B1149" s="12"/>
      <c r="C1149" s="12">
        <v>2035</v>
      </c>
      <c r="D1149" s="13">
        <v>71.650000000000006</v>
      </c>
      <c r="E1149" s="13">
        <v>95</v>
      </c>
      <c r="F1149" s="14">
        <v>1000000</v>
      </c>
      <c r="G1149" s="12" t="s">
        <v>91</v>
      </c>
      <c r="H1149" s="13">
        <v>120</v>
      </c>
      <c r="I1149" s="13">
        <v>2.1</v>
      </c>
      <c r="J1149" s="14">
        <f t="shared" si="138"/>
        <v>6656</v>
      </c>
      <c r="K1149" t="str">
        <f t="shared" si="139"/>
        <v>Liquid Hydrogen via Biomethane SMR from Landfill Gas or Wastewater Treatment (NMHYL004) - Fuel Cell Forklift|2035</v>
      </c>
    </row>
    <row r="1150" spans="1:11" x14ac:dyDescent="0.25">
      <c r="A1150" t="s">
        <v>120</v>
      </c>
      <c r="B1150" s="12"/>
      <c r="C1150" s="12">
        <v>2036</v>
      </c>
      <c r="D1150" s="13">
        <v>70.69</v>
      </c>
      <c r="E1150" s="13">
        <v>95</v>
      </c>
      <c r="F1150" s="14">
        <v>1000000</v>
      </c>
      <c r="G1150" s="12" t="s">
        <v>91</v>
      </c>
      <c r="H1150" s="13">
        <v>120</v>
      </c>
      <c r="I1150" s="13">
        <v>2.1</v>
      </c>
      <c r="J1150" s="14">
        <f t="shared" si="138"/>
        <v>6414</v>
      </c>
      <c r="K1150" t="str">
        <f t="shared" si="139"/>
        <v>Liquid Hydrogen via Biomethane SMR from Landfill Gas or Wastewater Treatment (NMHYL004) - Fuel Cell Forklift|2036</v>
      </c>
    </row>
    <row r="1151" spans="1:11" x14ac:dyDescent="0.25">
      <c r="A1151" t="s">
        <v>120</v>
      </c>
      <c r="B1151" s="12"/>
      <c r="C1151" s="12">
        <v>2037</v>
      </c>
      <c r="D1151" s="13">
        <v>69.739999999999995</v>
      </c>
      <c r="E1151" s="13">
        <v>95</v>
      </c>
      <c r="F1151" s="14">
        <v>1000000</v>
      </c>
      <c r="G1151" s="12" t="s">
        <v>91</v>
      </c>
      <c r="H1151" s="13">
        <v>120</v>
      </c>
      <c r="I1151" s="13">
        <v>2.1</v>
      </c>
      <c r="J1151" s="14">
        <f t="shared" si="138"/>
        <v>6174</v>
      </c>
      <c r="K1151" t="str">
        <f t="shared" si="139"/>
        <v>Liquid Hydrogen via Biomethane SMR from Landfill Gas or Wastewater Treatment (NMHYL004) - Fuel Cell Forklift|2037</v>
      </c>
    </row>
    <row r="1152" spans="1:11" x14ac:dyDescent="0.25">
      <c r="A1152" t="s">
        <v>120</v>
      </c>
      <c r="B1152" s="12"/>
      <c r="C1152" s="12">
        <v>2038</v>
      </c>
      <c r="D1152" s="13">
        <v>68.78</v>
      </c>
      <c r="E1152" s="13">
        <v>95</v>
      </c>
      <c r="F1152" s="14">
        <v>1000000</v>
      </c>
      <c r="G1152" s="12" t="s">
        <v>91</v>
      </c>
      <c r="H1152" s="13">
        <v>120</v>
      </c>
      <c r="I1152" s="13">
        <v>2.1</v>
      </c>
      <c r="J1152" s="14">
        <f t="shared" si="138"/>
        <v>5933</v>
      </c>
      <c r="K1152" t="str">
        <f t="shared" si="139"/>
        <v>Liquid Hydrogen via Biomethane SMR from Landfill Gas or Wastewater Treatment (NMHYL004) - Fuel Cell Forklift|2038</v>
      </c>
    </row>
    <row r="1153" spans="1:11" x14ac:dyDescent="0.25">
      <c r="A1153" t="s">
        <v>120</v>
      </c>
      <c r="B1153" s="12"/>
      <c r="C1153" s="12">
        <v>2039</v>
      </c>
      <c r="D1153" s="13">
        <v>67.83</v>
      </c>
      <c r="E1153" s="13">
        <v>95</v>
      </c>
      <c r="F1153" s="14">
        <v>1000000</v>
      </c>
      <c r="G1153" s="12" t="s">
        <v>91</v>
      </c>
      <c r="H1153" s="13">
        <v>120</v>
      </c>
      <c r="I1153" s="13">
        <v>2.1</v>
      </c>
      <c r="J1153" s="14">
        <f t="shared" si="138"/>
        <v>5693</v>
      </c>
      <c r="K1153" t="str">
        <f t="shared" si="139"/>
        <v>Liquid Hydrogen via Biomethane SMR from Landfill Gas or Wastewater Treatment (NMHYL004) - Fuel Cell Forklift|2039</v>
      </c>
    </row>
    <row r="1154" spans="1:11" ht="25.5" x14ac:dyDescent="0.25">
      <c r="A1154" t="s">
        <v>120</v>
      </c>
      <c r="B1154" s="12"/>
      <c r="C1154" s="12" t="s">
        <v>28</v>
      </c>
      <c r="D1154" s="13">
        <v>66.87</v>
      </c>
      <c r="E1154" s="13">
        <v>95</v>
      </c>
      <c r="F1154" s="14">
        <v>1000000</v>
      </c>
      <c r="G1154" s="12" t="s">
        <v>91</v>
      </c>
      <c r="H1154" s="13">
        <v>120</v>
      </c>
      <c r="I1154" s="13">
        <v>2.1</v>
      </c>
      <c r="J1154" s="14">
        <f t="shared" si="138"/>
        <v>5451</v>
      </c>
      <c r="K1154" t="str">
        <f t="shared" si="139"/>
        <v>Liquid Hydrogen via Biomethane SMR from Landfill Gas or Wastewater Treatment (NMHYL004) - Fuel Cell Forklift|2040 and subsequent years</v>
      </c>
    </row>
    <row r="1155" spans="1:11" x14ac:dyDescent="0.25">
      <c r="D1155" s="7"/>
      <c r="E1155" s="7"/>
      <c r="F1155" s="8"/>
      <c r="H1155" s="7"/>
      <c r="I1155" s="7"/>
      <c r="J1155" s="8"/>
    </row>
    <row r="1156" spans="1:11" ht="25.5" x14ac:dyDescent="0.25">
      <c r="A1156" t="s">
        <v>121</v>
      </c>
      <c r="B1156" s="30" t="s">
        <v>121</v>
      </c>
      <c r="C1156" s="30">
        <v>2026</v>
      </c>
      <c r="D1156" s="31">
        <v>93.89</v>
      </c>
      <c r="E1156" s="31">
        <v>235</v>
      </c>
      <c r="F1156" s="32">
        <v>1000000</v>
      </c>
      <c r="G1156" s="30" t="s">
        <v>91</v>
      </c>
      <c r="H1156" s="31">
        <v>120</v>
      </c>
      <c r="I1156" s="31">
        <v>2.5</v>
      </c>
      <c r="J1156" s="32">
        <f t="shared" ref="J1156:J1170" si="140">ROUND(((D1156-(E1156/I1156))*F1156*H1156*I1156)/1000000,0)</f>
        <v>-33</v>
      </c>
      <c r="K1156" t="str">
        <f t="shared" ref="K1156:K1170" si="141">A1156&amp;"|"&amp;C1156</f>
        <v>Liquid Hydrogen via Electrolysis Using Average Grid Electricity (NMHYL005) - Light-Duty Fuel Cell Vehicle|2026</v>
      </c>
    </row>
    <row r="1157" spans="1:11" x14ac:dyDescent="0.25">
      <c r="A1157" t="s">
        <v>121</v>
      </c>
      <c r="B1157" s="12"/>
      <c r="C1157" s="12">
        <v>2027</v>
      </c>
      <c r="D1157" s="13">
        <v>92.45</v>
      </c>
      <c r="E1157" s="13">
        <v>235</v>
      </c>
      <c r="F1157" s="14">
        <v>1000000</v>
      </c>
      <c r="G1157" s="12" t="s">
        <v>91</v>
      </c>
      <c r="H1157" s="13">
        <v>120</v>
      </c>
      <c r="I1157" s="13">
        <v>2.5</v>
      </c>
      <c r="J1157" s="14">
        <f t="shared" si="140"/>
        <v>-465</v>
      </c>
      <c r="K1157" t="str">
        <f t="shared" si="141"/>
        <v>Liquid Hydrogen via Electrolysis Using Average Grid Electricity (NMHYL005) - Light-Duty Fuel Cell Vehicle|2027</v>
      </c>
    </row>
    <row r="1158" spans="1:11" x14ac:dyDescent="0.25">
      <c r="A1158" t="s">
        <v>121</v>
      </c>
      <c r="B1158" s="12"/>
      <c r="C1158" s="12">
        <v>2028</v>
      </c>
      <c r="D1158" s="13">
        <v>89.87</v>
      </c>
      <c r="E1158" s="13">
        <v>235</v>
      </c>
      <c r="F1158" s="14">
        <v>1000000</v>
      </c>
      <c r="G1158" s="12" t="s">
        <v>91</v>
      </c>
      <c r="H1158" s="13">
        <v>120</v>
      </c>
      <c r="I1158" s="13">
        <v>2.5</v>
      </c>
      <c r="J1158" s="14">
        <f t="shared" si="140"/>
        <v>-1239</v>
      </c>
      <c r="K1158" t="str">
        <f t="shared" si="141"/>
        <v>Liquid Hydrogen via Electrolysis Using Average Grid Electricity (NMHYL005) - Light-Duty Fuel Cell Vehicle|2028</v>
      </c>
    </row>
    <row r="1159" spans="1:11" x14ac:dyDescent="0.25">
      <c r="A1159" t="s">
        <v>121</v>
      </c>
      <c r="B1159" s="12"/>
      <c r="C1159" s="12">
        <v>2029</v>
      </c>
      <c r="D1159" s="13">
        <v>85.09</v>
      </c>
      <c r="E1159" s="13">
        <v>235</v>
      </c>
      <c r="F1159" s="14">
        <v>1000000</v>
      </c>
      <c r="G1159" s="12" t="s">
        <v>91</v>
      </c>
      <c r="H1159" s="13">
        <v>120</v>
      </c>
      <c r="I1159" s="13">
        <v>2.5</v>
      </c>
      <c r="J1159" s="14">
        <f t="shared" si="140"/>
        <v>-2673</v>
      </c>
      <c r="K1159" t="str">
        <f t="shared" si="141"/>
        <v>Liquid Hydrogen via Electrolysis Using Average Grid Electricity (NMHYL005) - Light-Duty Fuel Cell Vehicle|2029</v>
      </c>
    </row>
    <row r="1160" spans="1:11" x14ac:dyDescent="0.25">
      <c r="A1160" t="s">
        <v>121</v>
      </c>
      <c r="B1160" s="12"/>
      <c r="C1160" s="12">
        <v>2030</v>
      </c>
      <c r="D1160" s="13">
        <v>76.489999999999995</v>
      </c>
      <c r="E1160" s="13">
        <v>235</v>
      </c>
      <c r="F1160" s="14">
        <v>1000000</v>
      </c>
      <c r="G1160" s="12" t="s">
        <v>91</v>
      </c>
      <c r="H1160" s="13">
        <v>120</v>
      </c>
      <c r="I1160" s="13">
        <v>2.5</v>
      </c>
      <c r="J1160" s="14">
        <f t="shared" si="140"/>
        <v>-5253</v>
      </c>
      <c r="K1160" t="str">
        <f t="shared" si="141"/>
        <v>Liquid Hydrogen via Electrolysis Using Average Grid Electricity (NMHYL005) - Light-Duty Fuel Cell Vehicle|2030</v>
      </c>
    </row>
    <row r="1161" spans="1:11" x14ac:dyDescent="0.25">
      <c r="A1161" t="s">
        <v>121</v>
      </c>
      <c r="B1161" s="12"/>
      <c r="C1161" s="12">
        <v>2031</v>
      </c>
      <c r="D1161" s="13">
        <v>75.53</v>
      </c>
      <c r="E1161" s="13">
        <v>235</v>
      </c>
      <c r="F1161" s="14">
        <v>1000000</v>
      </c>
      <c r="G1161" s="12" t="s">
        <v>91</v>
      </c>
      <c r="H1161" s="13">
        <v>120</v>
      </c>
      <c r="I1161" s="13">
        <v>2.5</v>
      </c>
      <c r="J1161" s="14">
        <f t="shared" si="140"/>
        <v>-5541</v>
      </c>
      <c r="K1161" t="str">
        <f t="shared" si="141"/>
        <v>Liquid Hydrogen via Electrolysis Using Average Grid Electricity (NMHYL005) - Light-Duty Fuel Cell Vehicle|2031</v>
      </c>
    </row>
    <row r="1162" spans="1:11" x14ac:dyDescent="0.25">
      <c r="A1162" t="s">
        <v>121</v>
      </c>
      <c r="B1162" s="12"/>
      <c r="C1162" s="12">
        <v>2032</v>
      </c>
      <c r="D1162" s="13">
        <v>74.58</v>
      </c>
      <c r="E1162" s="13">
        <v>235</v>
      </c>
      <c r="F1162" s="14">
        <v>1000000</v>
      </c>
      <c r="G1162" s="12" t="s">
        <v>91</v>
      </c>
      <c r="H1162" s="13">
        <v>120</v>
      </c>
      <c r="I1162" s="13">
        <v>2.5</v>
      </c>
      <c r="J1162" s="14">
        <f t="shared" si="140"/>
        <v>-5826</v>
      </c>
      <c r="K1162" t="str">
        <f t="shared" si="141"/>
        <v>Liquid Hydrogen via Electrolysis Using Average Grid Electricity (NMHYL005) - Light-Duty Fuel Cell Vehicle|2032</v>
      </c>
    </row>
    <row r="1163" spans="1:11" x14ac:dyDescent="0.25">
      <c r="A1163" t="s">
        <v>121</v>
      </c>
      <c r="B1163" s="12"/>
      <c r="C1163" s="12">
        <v>2033</v>
      </c>
      <c r="D1163" s="13">
        <v>73.62</v>
      </c>
      <c r="E1163" s="13">
        <v>235</v>
      </c>
      <c r="F1163" s="14">
        <v>1000000</v>
      </c>
      <c r="G1163" s="12" t="s">
        <v>91</v>
      </c>
      <c r="H1163" s="13">
        <v>120</v>
      </c>
      <c r="I1163" s="13">
        <v>2.5</v>
      </c>
      <c r="J1163" s="14">
        <f t="shared" si="140"/>
        <v>-6114</v>
      </c>
      <c r="K1163" t="str">
        <f t="shared" si="141"/>
        <v>Liquid Hydrogen via Electrolysis Using Average Grid Electricity (NMHYL005) - Light-Duty Fuel Cell Vehicle|2033</v>
      </c>
    </row>
    <row r="1164" spans="1:11" x14ac:dyDescent="0.25">
      <c r="A1164" t="s">
        <v>121</v>
      </c>
      <c r="B1164" s="12"/>
      <c r="C1164" s="12">
        <v>2034</v>
      </c>
      <c r="D1164" s="13">
        <v>72.66</v>
      </c>
      <c r="E1164" s="13">
        <v>235</v>
      </c>
      <c r="F1164" s="14">
        <v>1000000</v>
      </c>
      <c r="G1164" s="12" t="s">
        <v>91</v>
      </c>
      <c r="H1164" s="13">
        <v>120</v>
      </c>
      <c r="I1164" s="13">
        <v>2.5</v>
      </c>
      <c r="J1164" s="14">
        <f t="shared" si="140"/>
        <v>-6402</v>
      </c>
      <c r="K1164" t="str">
        <f t="shared" si="141"/>
        <v>Liquid Hydrogen via Electrolysis Using Average Grid Electricity (NMHYL005) - Light-Duty Fuel Cell Vehicle|2034</v>
      </c>
    </row>
    <row r="1165" spans="1:11" x14ac:dyDescent="0.25">
      <c r="A1165" t="s">
        <v>121</v>
      </c>
      <c r="B1165" s="12"/>
      <c r="C1165" s="12">
        <v>2035</v>
      </c>
      <c r="D1165" s="13">
        <v>71.709999999999994</v>
      </c>
      <c r="E1165" s="13">
        <v>235</v>
      </c>
      <c r="F1165" s="14">
        <v>1000000</v>
      </c>
      <c r="G1165" s="12" t="s">
        <v>91</v>
      </c>
      <c r="H1165" s="13">
        <v>120</v>
      </c>
      <c r="I1165" s="13">
        <v>2.5</v>
      </c>
      <c r="J1165" s="14">
        <f t="shared" si="140"/>
        <v>-6687</v>
      </c>
      <c r="K1165" t="str">
        <f t="shared" si="141"/>
        <v>Liquid Hydrogen via Electrolysis Using Average Grid Electricity (NMHYL005) - Light-Duty Fuel Cell Vehicle|2035</v>
      </c>
    </row>
    <row r="1166" spans="1:11" x14ac:dyDescent="0.25">
      <c r="A1166" t="s">
        <v>121</v>
      </c>
      <c r="B1166" s="12"/>
      <c r="C1166" s="12">
        <v>2036</v>
      </c>
      <c r="D1166" s="13">
        <v>70.75</v>
      </c>
      <c r="E1166" s="13">
        <v>235</v>
      </c>
      <c r="F1166" s="14">
        <v>1000000</v>
      </c>
      <c r="G1166" s="12" t="s">
        <v>91</v>
      </c>
      <c r="H1166" s="13">
        <v>120</v>
      </c>
      <c r="I1166" s="13">
        <v>2.5</v>
      </c>
      <c r="J1166" s="14">
        <f t="shared" si="140"/>
        <v>-6975</v>
      </c>
      <c r="K1166" t="str">
        <f t="shared" si="141"/>
        <v>Liquid Hydrogen via Electrolysis Using Average Grid Electricity (NMHYL005) - Light-Duty Fuel Cell Vehicle|2036</v>
      </c>
    </row>
    <row r="1167" spans="1:11" x14ac:dyDescent="0.25">
      <c r="A1167" t="s">
        <v>121</v>
      </c>
      <c r="B1167" s="12"/>
      <c r="C1167" s="12">
        <v>2037</v>
      </c>
      <c r="D1167" s="13">
        <v>69.8</v>
      </c>
      <c r="E1167" s="13">
        <v>235</v>
      </c>
      <c r="F1167" s="14">
        <v>1000000</v>
      </c>
      <c r="G1167" s="12" t="s">
        <v>91</v>
      </c>
      <c r="H1167" s="13">
        <v>120</v>
      </c>
      <c r="I1167" s="13">
        <v>2.5</v>
      </c>
      <c r="J1167" s="14">
        <f t="shared" si="140"/>
        <v>-7260</v>
      </c>
      <c r="K1167" t="str">
        <f t="shared" si="141"/>
        <v>Liquid Hydrogen via Electrolysis Using Average Grid Electricity (NMHYL005) - Light-Duty Fuel Cell Vehicle|2037</v>
      </c>
    </row>
    <row r="1168" spans="1:11" x14ac:dyDescent="0.25">
      <c r="A1168" t="s">
        <v>121</v>
      </c>
      <c r="B1168" s="12"/>
      <c r="C1168" s="12">
        <v>2038</v>
      </c>
      <c r="D1168" s="13">
        <v>68.84</v>
      </c>
      <c r="E1168" s="13">
        <v>235</v>
      </c>
      <c r="F1168" s="14">
        <v>1000000</v>
      </c>
      <c r="G1168" s="12" t="s">
        <v>91</v>
      </c>
      <c r="H1168" s="13">
        <v>120</v>
      </c>
      <c r="I1168" s="13">
        <v>2.5</v>
      </c>
      <c r="J1168" s="14">
        <f t="shared" si="140"/>
        <v>-7548</v>
      </c>
      <c r="K1168" t="str">
        <f t="shared" si="141"/>
        <v>Liquid Hydrogen via Electrolysis Using Average Grid Electricity (NMHYL005) - Light-Duty Fuel Cell Vehicle|2038</v>
      </c>
    </row>
    <row r="1169" spans="1:11" x14ac:dyDescent="0.25">
      <c r="A1169" t="s">
        <v>121</v>
      </c>
      <c r="B1169" s="12"/>
      <c r="C1169" s="12">
        <v>2039</v>
      </c>
      <c r="D1169" s="13">
        <v>67.88</v>
      </c>
      <c r="E1169" s="13">
        <v>235</v>
      </c>
      <c r="F1169" s="14">
        <v>1000000</v>
      </c>
      <c r="G1169" s="12" t="s">
        <v>91</v>
      </c>
      <c r="H1169" s="13">
        <v>120</v>
      </c>
      <c r="I1169" s="13">
        <v>2.5</v>
      </c>
      <c r="J1169" s="14">
        <f t="shared" si="140"/>
        <v>-7836</v>
      </c>
      <c r="K1169" t="str">
        <f t="shared" si="141"/>
        <v>Liquid Hydrogen via Electrolysis Using Average Grid Electricity (NMHYL005) - Light-Duty Fuel Cell Vehicle|2039</v>
      </c>
    </row>
    <row r="1170" spans="1:11" ht="25.5" x14ac:dyDescent="0.25">
      <c r="A1170" t="s">
        <v>121</v>
      </c>
      <c r="B1170" s="12"/>
      <c r="C1170" s="12" t="s">
        <v>28</v>
      </c>
      <c r="D1170" s="13">
        <v>66.930000000000007</v>
      </c>
      <c r="E1170" s="13">
        <v>235</v>
      </c>
      <c r="F1170" s="14">
        <v>1000000</v>
      </c>
      <c r="G1170" s="12" t="s">
        <v>91</v>
      </c>
      <c r="H1170" s="13">
        <v>120</v>
      </c>
      <c r="I1170" s="13">
        <v>2.5</v>
      </c>
      <c r="J1170" s="14">
        <f t="shared" si="140"/>
        <v>-8121</v>
      </c>
      <c r="K1170" t="str">
        <f t="shared" si="141"/>
        <v>Liquid Hydrogen via Electrolysis Using Average Grid Electricity (NMHYL005) - Light-Duty Fuel Cell Vehicle|2040 and subsequent years</v>
      </c>
    </row>
    <row r="1171" spans="1:11" x14ac:dyDescent="0.25">
      <c r="D1171" s="7"/>
      <c r="E1171" s="7"/>
      <c r="F1171" s="8"/>
      <c r="H1171" s="7"/>
      <c r="I1171" s="7"/>
      <c r="J1171" s="8"/>
    </row>
    <row r="1172" spans="1:11" ht="25.5" x14ac:dyDescent="0.25">
      <c r="A1172" t="s">
        <v>122</v>
      </c>
      <c r="B1172" s="30" t="s">
        <v>122</v>
      </c>
      <c r="C1172" s="30">
        <v>2026</v>
      </c>
      <c r="D1172" s="31">
        <v>93.81</v>
      </c>
      <c r="E1172" s="31">
        <v>235</v>
      </c>
      <c r="F1172" s="32">
        <v>1000000</v>
      </c>
      <c r="G1172" s="30" t="s">
        <v>91</v>
      </c>
      <c r="H1172" s="31">
        <v>120</v>
      </c>
      <c r="I1172" s="31">
        <v>1.9</v>
      </c>
      <c r="J1172" s="32">
        <f t="shared" ref="J1172:J1186" si="142">ROUND(((D1172-(E1172/I1172))*F1172*H1172*I1172)/1000000,0)</f>
        <v>-6811</v>
      </c>
      <c r="K1172" t="str">
        <f t="shared" ref="K1172:K1186" si="143">A1172&amp;"|"&amp;C1172</f>
        <v>Liquid Hydrogen via Electrolysis Using Average Grid Electricity (NMHYL005) - Heavy-Duty Fuel Cell Vehicle|2026</v>
      </c>
    </row>
    <row r="1173" spans="1:11" x14ac:dyDescent="0.25">
      <c r="A1173" t="s">
        <v>122</v>
      </c>
      <c r="B1173" s="12"/>
      <c r="C1173" s="12">
        <v>2027</v>
      </c>
      <c r="D1173" s="13">
        <v>92.38</v>
      </c>
      <c r="E1173" s="13">
        <v>235</v>
      </c>
      <c r="F1173" s="14">
        <v>1000000</v>
      </c>
      <c r="G1173" s="12" t="s">
        <v>91</v>
      </c>
      <c r="H1173" s="13">
        <v>120</v>
      </c>
      <c r="I1173" s="13">
        <v>1.9</v>
      </c>
      <c r="J1173" s="14">
        <f t="shared" si="142"/>
        <v>-7137</v>
      </c>
      <c r="K1173" t="str">
        <f t="shared" si="143"/>
        <v>Liquid Hydrogen via Electrolysis Using Average Grid Electricity (NMHYL005) - Heavy-Duty Fuel Cell Vehicle|2027</v>
      </c>
    </row>
    <row r="1174" spans="1:11" x14ac:dyDescent="0.25">
      <c r="A1174" t="s">
        <v>122</v>
      </c>
      <c r="B1174" s="12"/>
      <c r="C1174" s="12">
        <v>2028</v>
      </c>
      <c r="D1174" s="13">
        <v>89.8</v>
      </c>
      <c r="E1174" s="13">
        <v>235</v>
      </c>
      <c r="F1174" s="14">
        <v>1000000</v>
      </c>
      <c r="G1174" s="12" t="s">
        <v>91</v>
      </c>
      <c r="H1174" s="13">
        <v>120</v>
      </c>
      <c r="I1174" s="13">
        <v>1.9</v>
      </c>
      <c r="J1174" s="14">
        <f t="shared" si="142"/>
        <v>-7726</v>
      </c>
      <c r="K1174" t="str">
        <f t="shared" si="143"/>
        <v>Liquid Hydrogen via Electrolysis Using Average Grid Electricity (NMHYL005) - Heavy-Duty Fuel Cell Vehicle|2028</v>
      </c>
    </row>
    <row r="1175" spans="1:11" x14ac:dyDescent="0.25">
      <c r="A1175" t="s">
        <v>122</v>
      </c>
      <c r="B1175" s="12"/>
      <c r="C1175" s="12">
        <v>2029</v>
      </c>
      <c r="D1175" s="13">
        <v>85.02</v>
      </c>
      <c r="E1175" s="13">
        <v>235</v>
      </c>
      <c r="F1175" s="14">
        <v>1000000</v>
      </c>
      <c r="G1175" s="12" t="s">
        <v>91</v>
      </c>
      <c r="H1175" s="13">
        <v>120</v>
      </c>
      <c r="I1175" s="13">
        <v>1.9</v>
      </c>
      <c r="J1175" s="14">
        <f t="shared" si="142"/>
        <v>-8815</v>
      </c>
      <c r="K1175" t="str">
        <f t="shared" si="143"/>
        <v>Liquid Hydrogen via Electrolysis Using Average Grid Electricity (NMHYL005) - Heavy-Duty Fuel Cell Vehicle|2029</v>
      </c>
    </row>
    <row r="1176" spans="1:11" x14ac:dyDescent="0.25">
      <c r="A1176" t="s">
        <v>122</v>
      </c>
      <c r="B1176" s="12"/>
      <c r="C1176" s="12">
        <v>2030</v>
      </c>
      <c r="D1176" s="13">
        <v>76.42</v>
      </c>
      <c r="E1176" s="13">
        <v>235</v>
      </c>
      <c r="F1176" s="14">
        <v>1000000</v>
      </c>
      <c r="G1176" s="12" t="s">
        <v>91</v>
      </c>
      <c r="H1176" s="13">
        <v>120</v>
      </c>
      <c r="I1176" s="13">
        <v>1.9</v>
      </c>
      <c r="J1176" s="14">
        <f t="shared" si="142"/>
        <v>-10776</v>
      </c>
      <c r="K1176" t="str">
        <f t="shared" si="143"/>
        <v>Liquid Hydrogen via Electrolysis Using Average Grid Electricity (NMHYL005) - Heavy-Duty Fuel Cell Vehicle|2030</v>
      </c>
    </row>
    <row r="1177" spans="1:11" x14ac:dyDescent="0.25">
      <c r="A1177" t="s">
        <v>122</v>
      </c>
      <c r="B1177" s="12"/>
      <c r="C1177" s="12">
        <v>2031</v>
      </c>
      <c r="D1177" s="13">
        <v>75.47</v>
      </c>
      <c r="E1177" s="13">
        <v>235</v>
      </c>
      <c r="F1177" s="14">
        <v>1000000</v>
      </c>
      <c r="G1177" s="12" t="s">
        <v>91</v>
      </c>
      <c r="H1177" s="13">
        <v>120</v>
      </c>
      <c r="I1177" s="13">
        <v>1.9</v>
      </c>
      <c r="J1177" s="14">
        <f t="shared" si="142"/>
        <v>-10993</v>
      </c>
      <c r="K1177" t="str">
        <f t="shared" si="143"/>
        <v>Liquid Hydrogen via Electrolysis Using Average Grid Electricity (NMHYL005) - Heavy-Duty Fuel Cell Vehicle|2031</v>
      </c>
    </row>
    <row r="1178" spans="1:11" x14ac:dyDescent="0.25">
      <c r="A1178" t="s">
        <v>122</v>
      </c>
      <c r="B1178" s="12"/>
      <c r="C1178" s="12">
        <v>2032</v>
      </c>
      <c r="D1178" s="13">
        <v>74.510000000000005</v>
      </c>
      <c r="E1178" s="13">
        <v>235</v>
      </c>
      <c r="F1178" s="14">
        <v>1000000</v>
      </c>
      <c r="G1178" s="12" t="s">
        <v>91</v>
      </c>
      <c r="H1178" s="13">
        <v>120</v>
      </c>
      <c r="I1178" s="13">
        <v>1.9</v>
      </c>
      <c r="J1178" s="14">
        <f t="shared" si="142"/>
        <v>-11212</v>
      </c>
      <c r="K1178" t="str">
        <f t="shared" si="143"/>
        <v>Liquid Hydrogen via Electrolysis Using Average Grid Electricity (NMHYL005) - Heavy-Duty Fuel Cell Vehicle|2032</v>
      </c>
    </row>
    <row r="1179" spans="1:11" x14ac:dyDescent="0.25">
      <c r="A1179" t="s">
        <v>122</v>
      </c>
      <c r="B1179" s="12"/>
      <c r="C1179" s="12">
        <v>2033</v>
      </c>
      <c r="D1179" s="13">
        <v>73.56</v>
      </c>
      <c r="E1179" s="13">
        <v>235</v>
      </c>
      <c r="F1179" s="14">
        <v>1000000</v>
      </c>
      <c r="G1179" s="12" t="s">
        <v>91</v>
      </c>
      <c r="H1179" s="13">
        <v>120</v>
      </c>
      <c r="I1179" s="13">
        <v>1.9</v>
      </c>
      <c r="J1179" s="14">
        <f t="shared" si="142"/>
        <v>-11428</v>
      </c>
      <c r="K1179" t="str">
        <f t="shared" si="143"/>
        <v>Liquid Hydrogen via Electrolysis Using Average Grid Electricity (NMHYL005) - Heavy-Duty Fuel Cell Vehicle|2033</v>
      </c>
    </row>
    <row r="1180" spans="1:11" x14ac:dyDescent="0.25">
      <c r="A1180" t="s">
        <v>122</v>
      </c>
      <c r="B1180" s="12"/>
      <c r="C1180" s="12">
        <v>2034</v>
      </c>
      <c r="D1180" s="13">
        <v>72.599999999999994</v>
      </c>
      <c r="E1180" s="13">
        <v>235</v>
      </c>
      <c r="F1180" s="14">
        <v>1000000</v>
      </c>
      <c r="G1180" s="12" t="s">
        <v>91</v>
      </c>
      <c r="H1180" s="13">
        <v>120</v>
      </c>
      <c r="I1180" s="13">
        <v>1.9</v>
      </c>
      <c r="J1180" s="14">
        <f t="shared" si="142"/>
        <v>-11647</v>
      </c>
      <c r="K1180" t="str">
        <f t="shared" si="143"/>
        <v>Liquid Hydrogen via Electrolysis Using Average Grid Electricity (NMHYL005) - Heavy-Duty Fuel Cell Vehicle|2034</v>
      </c>
    </row>
    <row r="1181" spans="1:11" x14ac:dyDescent="0.25">
      <c r="A1181" t="s">
        <v>122</v>
      </c>
      <c r="B1181" s="12"/>
      <c r="C1181" s="12">
        <v>2035</v>
      </c>
      <c r="D1181" s="13">
        <v>71.650000000000006</v>
      </c>
      <c r="E1181" s="13">
        <v>235</v>
      </c>
      <c r="F1181" s="14">
        <v>1000000</v>
      </c>
      <c r="G1181" s="12" t="s">
        <v>91</v>
      </c>
      <c r="H1181" s="13">
        <v>120</v>
      </c>
      <c r="I1181" s="13">
        <v>1.9</v>
      </c>
      <c r="J1181" s="14">
        <f t="shared" si="142"/>
        <v>-11864</v>
      </c>
      <c r="K1181" t="str">
        <f t="shared" si="143"/>
        <v>Liquid Hydrogen via Electrolysis Using Average Grid Electricity (NMHYL005) - Heavy-Duty Fuel Cell Vehicle|2035</v>
      </c>
    </row>
    <row r="1182" spans="1:11" x14ac:dyDescent="0.25">
      <c r="A1182" t="s">
        <v>122</v>
      </c>
      <c r="B1182" s="12"/>
      <c r="C1182" s="12">
        <v>2036</v>
      </c>
      <c r="D1182" s="13">
        <v>70.69</v>
      </c>
      <c r="E1182" s="13">
        <v>235</v>
      </c>
      <c r="F1182" s="14">
        <v>1000000</v>
      </c>
      <c r="G1182" s="12" t="s">
        <v>91</v>
      </c>
      <c r="H1182" s="13">
        <v>120</v>
      </c>
      <c r="I1182" s="13">
        <v>1.9</v>
      </c>
      <c r="J1182" s="14">
        <f t="shared" si="142"/>
        <v>-12083</v>
      </c>
      <c r="K1182" t="str">
        <f t="shared" si="143"/>
        <v>Liquid Hydrogen via Electrolysis Using Average Grid Electricity (NMHYL005) - Heavy-Duty Fuel Cell Vehicle|2036</v>
      </c>
    </row>
    <row r="1183" spans="1:11" x14ac:dyDescent="0.25">
      <c r="A1183" t="s">
        <v>122</v>
      </c>
      <c r="B1183" s="12"/>
      <c r="C1183" s="12">
        <v>2037</v>
      </c>
      <c r="D1183" s="13">
        <v>69.739999999999995</v>
      </c>
      <c r="E1183" s="13">
        <v>235</v>
      </c>
      <c r="F1183" s="14">
        <v>1000000</v>
      </c>
      <c r="G1183" s="12" t="s">
        <v>91</v>
      </c>
      <c r="H1183" s="13">
        <v>120</v>
      </c>
      <c r="I1183" s="13">
        <v>1.9</v>
      </c>
      <c r="J1183" s="14">
        <f t="shared" si="142"/>
        <v>-12299</v>
      </c>
      <c r="K1183" t="str">
        <f t="shared" si="143"/>
        <v>Liquid Hydrogen via Electrolysis Using Average Grid Electricity (NMHYL005) - Heavy-Duty Fuel Cell Vehicle|2037</v>
      </c>
    </row>
    <row r="1184" spans="1:11" x14ac:dyDescent="0.25">
      <c r="A1184" t="s">
        <v>122</v>
      </c>
      <c r="B1184" s="12"/>
      <c r="C1184" s="12">
        <v>2038</v>
      </c>
      <c r="D1184" s="13">
        <v>68.78</v>
      </c>
      <c r="E1184" s="13">
        <v>235</v>
      </c>
      <c r="F1184" s="14">
        <v>1000000</v>
      </c>
      <c r="G1184" s="12" t="s">
        <v>91</v>
      </c>
      <c r="H1184" s="13">
        <v>120</v>
      </c>
      <c r="I1184" s="13">
        <v>1.9</v>
      </c>
      <c r="J1184" s="14">
        <f t="shared" si="142"/>
        <v>-12518</v>
      </c>
      <c r="K1184" t="str">
        <f t="shared" si="143"/>
        <v>Liquid Hydrogen via Electrolysis Using Average Grid Electricity (NMHYL005) - Heavy-Duty Fuel Cell Vehicle|2038</v>
      </c>
    </row>
    <row r="1185" spans="1:11" x14ac:dyDescent="0.25">
      <c r="A1185" t="s">
        <v>122</v>
      </c>
      <c r="B1185" s="12"/>
      <c r="C1185" s="12">
        <v>2039</v>
      </c>
      <c r="D1185" s="13">
        <v>67.83</v>
      </c>
      <c r="E1185" s="13">
        <v>235</v>
      </c>
      <c r="F1185" s="14">
        <v>1000000</v>
      </c>
      <c r="G1185" s="12" t="s">
        <v>91</v>
      </c>
      <c r="H1185" s="13">
        <v>120</v>
      </c>
      <c r="I1185" s="13">
        <v>1.9</v>
      </c>
      <c r="J1185" s="14">
        <f t="shared" si="142"/>
        <v>-12735</v>
      </c>
      <c r="K1185" t="str">
        <f t="shared" si="143"/>
        <v>Liquid Hydrogen via Electrolysis Using Average Grid Electricity (NMHYL005) - Heavy-Duty Fuel Cell Vehicle|2039</v>
      </c>
    </row>
    <row r="1186" spans="1:11" ht="25.5" x14ac:dyDescent="0.25">
      <c r="A1186" t="s">
        <v>122</v>
      </c>
      <c r="B1186" s="12"/>
      <c r="C1186" s="12" t="s">
        <v>28</v>
      </c>
      <c r="D1186" s="13">
        <v>66.87</v>
      </c>
      <c r="E1186" s="13">
        <v>235</v>
      </c>
      <c r="F1186" s="14">
        <v>1000000</v>
      </c>
      <c r="G1186" s="12" t="s">
        <v>91</v>
      </c>
      <c r="H1186" s="13">
        <v>120</v>
      </c>
      <c r="I1186" s="13">
        <v>1.9</v>
      </c>
      <c r="J1186" s="14">
        <f t="shared" si="142"/>
        <v>-12954</v>
      </c>
      <c r="K1186" t="str">
        <f t="shared" si="143"/>
        <v>Liquid Hydrogen via Electrolysis Using Average Grid Electricity (NMHYL005) - Heavy-Duty Fuel Cell Vehicle|2040 and subsequent years</v>
      </c>
    </row>
    <row r="1187" spans="1:11" x14ac:dyDescent="0.25">
      <c r="D1187" s="7"/>
      <c r="E1187" s="7"/>
      <c r="F1187" s="8"/>
      <c r="H1187" s="7"/>
      <c r="I1187" s="7"/>
      <c r="J1187" s="8"/>
    </row>
    <row r="1188" spans="1:11" ht="25.5" x14ac:dyDescent="0.25">
      <c r="A1188" t="s">
        <v>123</v>
      </c>
      <c r="B1188" s="30" t="s">
        <v>123</v>
      </c>
      <c r="C1188" s="30">
        <v>2026</v>
      </c>
      <c r="D1188" s="31">
        <v>93.81</v>
      </c>
      <c r="E1188" s="31">
        <v>235</v>
      </c>
      <c r="F1188" s="32">
        <v>1000000</v>
      </c>
      <c r="G1188" s="30" t="s">
        <v>91</v>
      </c>
      <c r="H1188" s="31">
        <v>120</v>
      </c>
      <c r="I1188" s="31">
        <v>2.1</v>
      </c>
      <c r="J1188" s="32">
        <f t="shared" ref="J1188:J1202" si="144">ROUND(((D1188-(E1188/I1188))*F1188*H1188*I1188)/1000000,0)</f>
        <v>-4560</v>
      </c>
      <c r="K1188" t="str">
        <f t="shared" ref="K1188:K1202" si="145">A1188&amp;"|"&amp;C1188</f>
        <v>Liquid Hydrogen via Electrolysis Using Average Grid Electricity (NMHYL005) - Fuel Cell Forklift|2026</v>
      </c>
    </row>
    <row r="1189" spans="1:11" x14ac:dyDescent="0.25">
      <c r="A1189" t="s">
        <v>123</v>
      </c>
      <c r="B1189" s="12"/>
      <c r="C1189" s="12">
        <v>2027</v>
      </c>
      <c r="D1189" s="13">
        <v>92.38</v>
      </c>
      <c r="E1189" s="13">
        <v>235</v>
      </c>
      <c r="F1189" s="14">
        <v>1000000</v>
      </c>
      <c r="G1189" s="12" t="s">
        <v>91</v>
      </c>
      <c r="H1189" s="13">
        <v>120</v>
      </c>
      <c r="I1189" s="13">
        <v>2.1</v>
      </c>
      <c r="J1189" s="14">
        <f t="shared" si="144"/>
        <v>-4920</v>
      </c>
      <c r="K1189" t="str">
        <f t="shared" si="145"/>
        <v>Liquid Hydrogen via Electrolysis Using Average Grid Electricity (NMHYL005) - Fuel Cell Forklift|2027</v>
      </c>
    </row>
    <row r="1190" spans="1:11" x14ac:dyDescent="0.25">
      <c r="A1190" t="s">
        <v>123</v>
      </c>
      <c r="B1190" s="12"/>
      <c r="C1190" s="12">
        <v>2028</v>
      </c>
      <c r="D1190" s="13">
        <v>89.8</v>
      </c>
      <c r="E1190" s="13">
        <v>235</v>
      </c>
      <c r="F1190" s="14">
        <v>1000000</v>
      </c>
      <c r="G1190" s="12" t="s">
        <v>91</v>
      </c>
      <c r="H1190" s="13">
        <v>120</v>
      </c>
      <c r="I1190" s="13">
        <v>2.1</v>
      </c>
      <c r="J1190" s="14">
        <f t="shared" si="144"/>
        <v>-5570</v>
      </c>
      <c r="K1190" t="str">
        <f t="shared" si="145"/>
        <v>Liquid Hydrogen via Electrolysis Using Average Grid Electricity (NMHYL005) - Fuel Cell Forklift|2028</v>
      </c>
    </row>
    <row r="1191" spans="1:11" x14ac:dyDescent="0.25">
      <c r="A1191" t="s">
        <v>123</v>
      </c>
      <c r="B1191" s="12"/>
      <c r="C1191" s="12">
        <v>2029</v>
      </c>
      <c r="D1191" s="13">
        <v>85.02</v>
      </c>
      <c r="E1191" s="13">
        <v>235</v>
      </c>
      <c r="F1191" s="14">
        <v>1000000</v>
      </c>
      <c r="G1191" s="12" t="s">
        <v>91</v>
      </c>
      <c r="H1191" s="13">
        <v>120</v>
      </c>
      <c r="I1191" s="13">
        <v>2.1</v>
      </c>
      <c r="J1191" s="14">
        <f t="shared" si="144"/>
        <v>-6775</v>
      </c>
      <c r="K1191" t="str">
        <f t="shared" si="145"/>
        <v>Liquid Hydrogen via Electrolysis Using Average Grid Electricity (NMHYL005) - Fuel Cell Forklift|2029</v>
      </c>
    </row>
    <row r="1192" spans="1:11" x14ac:dyDescent="0.25">
      <c r="A1192" t="s">
        <v>123</v>
      </c>
      <c r="B1192" s="12"/>
      <c r="C1192" s="12">
        <v>2030</v>
      </c>
      <c r="D1192" s="13">
        <v>76.42</v>
      </c>
      <c r="E1192" s="13">
        <v>235</v>
      </c>
      <c r="F1192" s="14">
        <v>1000000</v>
      </c>
      <c r="G1192" s="12" t="s">
        <v>91</v>
      </c>
      <c r="H1192" s="13">
        <v>120</v>
      </c>
      <c r="I1192" s="13">
        <v>2.1</v>
      </c>
      <c r="J1192" s="14">
        <f t="shared" si="144"/>
        <v>-8942</v>
      </c>
      <c r="K1192" t="str">
        <f t="shared" si="145"/>
        <v>Liquid Hydrogen via Electrolysis Using Average Grid Electricity (NMHYL005) - Fuel Cell Forklift|2030</v>
      </c>
    </row>
    <row r="1193" spans="1:11" x14ac:dyDescent="0.25">
      <c r="A1193" t="s">
        <v>123</v>
      </c>
      <c r="B1193" s="12"/>
      <c r="C1193" s="12">
        <v>2031</v>
      </c>
      <c r="D1193" s="13">
        <v>75.47</v>
      </c>
      <c r="E1193" s="13">
        <v>235</v>
      </c>
      <c r="F1193" s="14">
        <v>1000000</v>
      </c>
      <c r="G1193" s="12" t="s">
        <v>91</v>
      </c>
      <c r="H1193" s="13">
        <v>120</v>
      </c>
      <c r="I1193" s="13">
        <v>2.1</v>
      </c>
      <c r="J1193" s="14">
        <f t="shared" si="144"/>
        <v>-9182</v>
      </c>
      <c r="K1193" t="str">
        <f t="shared" si="145"/>
        <v>Liquid Hydrogen via Electrolysis Using Average Grid Electricity (NMHYL005) - Fuel Cell Forklift|2031</v>
      </c>
    </row>
    <row r="1194" spans="1:11" x14ac:dyDescent="0.25">
      <c r="A1194" t="s">
        <v>123</v>
      </c>
      <c r="B1194" s="12"/>
      <c r="C1194" s="12">
        <v>2032</v>
      </c>
      <c r="D1194" s="13">
        <v>74.510000000000005</v>
      </c>
      <c r="E1194" s="13">
        <v>235</v>
      </c>
      <c r="F1194" s="14">
        <v>1000000</v>
      </c>
      <c r="G1194" s="12" t="s">
        <v>91</v>
      </c>
      <c r="H1194" s="13">
        <v>120</v>
      </c>
      <c r="I1194" s="13">
        <v>2.1</v>
      </c>
      <c r="J1194" s="14">
        <f t="shared" si="144"/>
        <v>-9423</v>
      </c>
      <c r="K1194" t="str">
        <f t="shared" si="145"/>
        <v>Liquid Hydrogen via Electrolysis Using Average Grid Electricity (NMHYL005) - Fuel Cell Forklift|2032</v>
      </c>
    </row>
    <row r="1195" spans="1:11" x14ac:dyDescent="0.25">
      <c r="A1195" t="s">
        <v>123</v>
      </c>
      <c r="B1195" s="12"/>
      <c r="C1195" s="12">
        <v>2033</v>
      </c>
      <c r="D1195" s="13">
        <v>73.56</v>
      </c>
      <c r="E1195" s="13">
        <v>235</v>
      </c>
      <c r="F1195" s="14">
        <v>1000000</v>
      </c>
      <c r="G1195" s="12" t="s">
        <v>91</v>
      </c>
      <c r="H1195" s="13">
        <v>120</v>
      </c>
      <c r="I1195" s="13">
        <v>2.1</v>
      </c>
      <c r="J1195" s="14">
        <f t="shared" si="144"/>
        <v>-9663</v>
      </c>
      <c r="K1195" t="str">
        <f t="shared" si="145"/>
        <v>Liquid Hydrogen via Electrolysis Using Average Grid Electricity (NMHYL005) - Fuel Cell Forklift|2033</v>
      </c>
    </row>
    <row r="1196" spans="1:11" x14ac:dyDescent="0.25">
      <c r="A1196" t="s">
        <v>123</v>
      </c>
      <c r="B1196" s="12"/>
      <c r="C1196" s="12">
        <v>2034</v>
      </c>
      <c r="D1196" s="13">
        <v>72.599999999999994</v>
      </c>
      <c r="E1196" s="13">
        <v>235</v>
      </c>
      <c r="F1196" s="14">
        <v>1000000</v>
      </c>
      <c r="G1196" s="12" t="s">
        <v>91</v>
      </c>
      <c r="H1196" s="13">
        <v>120</v>
      </c>
      <c r="I1196" s="13">
        <v>2.1</v>
      </c>
      <c r="J1196" s="14">
        <f t="shared" si="144"/>
        <v>-9905</v>
      </c>
      <c r="K1196" t="str">
        <f t="shared" si="145"/>
        <v>Liquid Hydrogen via Electrolysis Using Average Grid Electricity (NMHYL005) - Fuel Cell Forklift|2034</v>
      </c>
    </row>
    <row r="1197" spans="1:11" x14ac:dyDescent="0.25">
      <c r="A1197" t="s">
        <v>123</v>
      </c>
      <c r="B1197" s="12"/>
      <c r="C1197" s="12">
        <v>2035</v>
      </c>
      <c r="D1197" s="13">
        <v>71.650000000000006</v>
      </c>
      <c r="E1197" s="13">
        <v>235</v>
      </c>
      <c r="F1197" s="14">
        <v>1000000</v>
      </c>
      <c r="G1197" s="12" t="s">
        <v>91</v>
      </c>
      <c r="H1197" s="13">
        <v>120</v>
      </c>
      <c r="I1197" s="13">
        <v>2.1</v>
      </c>
      <c r="J1197" s="14">
        <f t="shared" si="144"/>
        <v>-10144</v>
      </c>
      <c r="K1197" t="str">
        <f t="shared" si="145"/>
        <v>Liquid Hydrogen via Electrolysis Using Average Grid Electricity (NMHYL005) - Fuel Cell Forklift|2035</v>
      </c>
    </row>
    <row r="1198" spans="1:11" x14ac:dyDescent="0.25">
      <c r="A1198" t="s">
        <v>123</v>
      </c>
      <c r="B1198" s="12"/>
      <c r="C1198" s="12">
        <v>2036</v>
      </c>
      <c r="D1198" s="13">
        <v>70.69</v>
      </c>
      <c r="E1198" s="13">
        <v>235</v>
      </c>
      <c r="F1198" s="14">
        <v>1000000</v>
      </c>
      <c r="G1198" s="12" t="s">
        <v>91</v>
      </c>
      <c r="H1198" s="13">
        <v>120</v>
      </c>
      <c r="I1198" s="13">
        <v>2.1</v>
      </c>
      <c r="J1198" s="14">
        <f t="shared" si="144"/>
        <v>-10386</v>
      </c>
      <c r="K1198" t="str">
        <f t="shared" si="145"/>
        <v>Liquid Hydrogen via Electrolysis Using Average Grid Electricity (NMHYL005) - Fuel Cell Forklift|2036</v>
      </c>
    </row>
    <row r="1199" spans="1:11" x14ac:dyDescent="0.25">
      <c r="A1199" t="s">
        <v>123</v>
      </c>
      <c r="B1199" s="12"/>
      <c r="C1199" s="12">
        <v>2037</v>
      </c>
      <c r="D1199" s="13">
        <v>69.739999999999995</v>
      </c>
      <c r="E1199" s="13">
        <v>235</v>
      </c>
      <c r="F1199" s="14">
        <v>1000000</v>
      </c>
      <c r="G1199" s="12" t="s">
        <v>91</v>
      </c>
      <c r="H1199" s="13">
        <v>120</v>
      </c>
      <c r="I1199" s="13">
        <v>2.1</v>
      </c>
      <c r="J1199" s="14">
        <f t="shared" si="144"/>
        <v>-10626</v>
      </c>
      <c r="K1199" t="str">
        <f t="shared" si="145"/>
        <v>Liquid Hydrogen via Electrolysis Using Average Grid Electricity (NMHYL005) - Fuel Cell Forklift|2037</v>
      </c>
    </row>
    <row r="1200" spans="1:11" x14ac:dyDescent="0.25">
      <c r="A1200" t="s">
        <v>123</v>
      </c>
      <c r="B1200" s="12"/>
      <c r="C1200" s="12">
        <v>2038</v>
      </c>
      <c r="D1200" s="13">
        <v>68.78</v>
      </c>
      <c r="E1200" s="13">
        <v>235</v>
      </c>
      <c r="F1200" s="14">
        <v>1000000</v>
      </c>
      <c r="G1200" s="12" t="s">
        <v>91</v>
      </c>
      <c r="H1200" s="13">
        <v>120</v>
      </c>
      <c r="I1200" s="13">
        <v>2.1</v>
      </c>
      <c r="J1200" s="14">
        <f t="shared" si="144"/>
        <v>-10867</v>
      </c>
      <c r="K1200" t="str">
        <f t="shared" si="145"/>
        <v>Liquid Hydrogen via Electrolysis Using Average Grid Electricity (NMHYL005) - Fuel Cell Forklift|2038</v>
      </c>
    </row>
    <row r="1201" spans="1:11" x14ac:dyDescent="0.25">
      <c r="A1201" t="s">
        <v>123</v>
      </c>
      <c r="B1201" s="12"/>
      <c r="C1201" s="12">
        <v>2039</v>
      </c>
      <c r="D1201" s="13">
        <v>67.83</v>
      </c>
      <c r="E1201" s="13">
        <v>235</v>
      </c>
      <c r="F1201" s="14">
        <v>1000000</v>
      </c>
      <c r="G1201" s="12" t="s">
        <v>91</v>
      </c>
      <c r="H1201" s="13">
        <v>120</v>
      </c>
      <c r="I1201" s="13">
        <v>2.1</v>
      </c>
      <c r="J1201" s="14">
        <f t="shared" si="144"/>
        <v>-11107</v>
      </c>
      <c r="K1201" t="str">
        <f t="shared" si="145"/>
        <v>Liquid Hydrogen via Electrolysis Using Average Grid Electricity (NMHYL005) - Fuel Cell Forklift|2039</v>
      </c>
    </row>
    <row r="1202" spans="1:11" ht="25.5" x14ac:dyDescent="0.25">
      <c r="A1202" t="s">
        <v>123</v>
      </c>
      <c r="B1202" s="12"/>
      <c r="C1202" s="12" t="s">
        <v>28</v>
      </c>
      <c r="D1202" s="13">
        <v>66.87</v>
      </c>
      <c r="E1202" s="13">
        <v>235</v>
      </c>
      <c r="F1202" s="14">
        <v>1000000</v>
      </c>
      <c r="G1202" s="12" t="s">
        <v>91</v>
      </c>
      <c r="H1202" s="13">
        <v>120</v>
      </c>
      <c r="I1202" s="13">
        <v>2.1</v>
      </c>
      <c r="J1202" s="14">
        <f t="shared" si="144"/>
        <v>-11349</v>
      </c>
      <c r="K1202" t="str">
        <f t="shared" si="145"/>
        <v>Liquid Hydrogen via Electrolysis Using Average Grid Electricity (NMHYL005) - Fuel Cell Forklift|2040 and subsequent years</v>
      </c>
    </row>
    <row r="1203" spans="1:11" x14ac:dyDescent="0.25">
      <c r="D1203" s="7"/>
      <c r="E1203" s="7"/>
      <c r="F1203" s="8"/>
      <c r="H1203" s="7"/>
      <c r="I1203" s="7"/>
      <c r="J1203" s="8"/>
    </row>
    <row r="1204" spans="1:11" ht="25.5" x14ac:dyDescent="0.25">
      <c r="A1204" t="s">
        <v>124</v>
      </c>
      <c r="B1204" s="30" t="s">
        <v>124</v>
      </c>
      <c r="C1204" s="30">
        <v>2026</v>
      </c>
      <c r="D1204" s="31">
        <v>93.89</v>
      </c>
      <c r="E1204" s="31">
        <v>10</v>
      </c>
      <c r="F1204" s="32">
        <v>1000000</v>
      </c>
      <c r="G1204" s="30" t="s">
        <v>91</v>
      </c>
      <c r="H1204" s="31">
        <v>120</v>
      </c>
      <c r="I1204" s="31">
        <v>2.5</v>
      </c>
      <c r="J1204" s="32">
        <f t="shared" ref="J1204:J1218" si="146">ROUND(((D1204-(E1204/I1204))*F1204*H1204*I1204)/1000000,0)</f>
        <v>26967</v>
      </c>
      <c r="K1204" t="str">
        <f t="shared" ref="K1204:K1218" si="147">A1204&amp;"|"&amp;C1204</f>
        <v>Liquid Hydrogen via Electrolysis Using Renewable Electricity (NMHYL006) - Light-Duty Fuel Cell Vehicle|2026</v>
      </c>
    </row>
    <row r="1205" spans="1:11" x14ac:dyDescent="0.25">
      <c r="A1205" t="s">
        <v>124</v>
      </c>
      <c r="B1205" s="12"/>
      <c r="C1205" s="12">
        <v>2027</v>
      </c>
      <c r="D1205" s="13">
        <v>92.45</v>
      </c>
      <c r="E1205" s="13">
        <v>10</v>
      </c>
      <c r="F1205" s="14">
        <v>1000000</v>
      </c>
      <c r="G1205" s="12" t="s">
        <v>91</v>
      </c>
      <c r="H1205" s="13">
        <v>120</v>
      </c>
      <c r="I1205" s="13">
        <v>2.5</v>
      </c>
      <c r="J1205" s="14">
        <f t="shared" si="146"/>
        <v>26535</v>
      </c>
      <c r="K1205" t="str">
        <f t="shared" si="147"/>
        <v>Liquid Hydrogen via Electrolysis Using Renewable Electricity (NMHYL006) - Light-Duty Fuel Cell Vehicle|2027</v>
      </c>
    </row>
    <row r="1206" spans="1:11" x14ac:dyDescent="0.25">
      <c r="A1206" t="s">
        <v>124</v>
      </c>
      <c r="B1206" s="12"/>
      <c r="C1206" s="12">
        <v>2028</v>
      </c>
      <c r="D1206" s="13">
        <v>89.87</v>
      </c>
      <c r="E1206" s="13">
        <v>10</v>
      </c>
      <c r="F1206" s="14">
        <v>1000000</v>
      </c>
      <c r="G1206" s="12" t="s">
        <v>91</v>
      </c>
      <c r="H1206" s="13">
        <v>120</v>
      </c>
      <c r="I1206" s="13">
        <v>2.5</v>
      </c>
      <c r="J1206" s="14">
        <f t="shared" si="146"/>
        <v>25761</v>
      </c>
      <c r="K1206" t="str">
        <f t="shared" si="147"/>
        <v>Liquid Hydrogen via Electrolysis Using Renewable Electricity (NMHYL006) - Light-Duty Fuel Cell Vehicle|2028</v>
      </c>
    </row>
    <row r="1207" spans="1:11" x14ac:dyDescent="0.25">
      <c r="A1207" t="s">
        <v>124</v>
      </c>
      <c r="B1207" s="12"/>
      <c r="C1207" s="12">
        <v>2029</v>
      </c>
      <c r="D1207" s="13">
        <v>85.09</v>
      </c>
      <c r="E1207" s="13">
        <v>10</v>
      </c>
      <c r="F1207" s="14">
        <v>1000000</v>
      </c>
      <c r="G1207" s="12" t="s">
        <v>91</v>
      </c>
      <c r="H1207" s="13">
        <v>120</v>
      </c>
      <c r="I1207" s="13">
        <v>2.5</v>
      </c>
      <c r="J1207" s="14">
        <f t="shared" si="146"/>
        <v>24327</v>
      </c>
      <c r="K1207" t="str">
        <f t="shared" si="147"/>
        <v>Liquid Hydrogen via Electrolysis Using Renewable Electricity (NMHYL006) - Light-Duty Fuel Cell Vehicle|2029</v>
      </c>
    </row>
    <row r="1208" spans="1:11" x14ac:dyDescent="0.25">
      <c r="A1208" t="s">
        <v>124</v>
      </c>
      <c r="B1208" s="12"/>
      <c r="C1208" s="12">
        <v>2030</v>
      </c>
      <c r="D1208" s="13">
        <v>76.489999999999995</v>
      </c>
      <c r="E1208" s="13">
        <v>10</v>
      </c>
      <c r="F1208" s="14">
        <v>1000000</v>
      </c>
      <c r="G1208" s="12" t="s">
        <v>91</v>
      </c>
      <c r="H1208" s="13">
        <v>120</v>
      </c>
      <c r="I1208" s="13">
        <v>2.5</v>
      </c>
      <c r="J1208" s="14">
        <f t="shared" si="146"/>
        <v>21747</v>
      </c>
      <c r="K1208" t="str">
        <f t="shared" si="147"/>
        <v>Liquid Hydrogen via Electrolysis Using Renewable Electricity (NMHYL006) - Light-Duty Fuel Cell Vehicle|2030</v>
      </c>
    </row>
    <row r="1209" spans="1:11" x14ac:dyDescent="0.25">
      <c r="A1209" t="s">
        <v>124</v>
      </c>
      <c r="B1209" s="12"/>
      <c r="C1209" s="12">
        <v>2031</v>
      </c>
      <c r="D1209" s="13">
        <v>75.53</v>
      </c>
      <c r="E1209" s="13">
        <v>10</v>
      </c>
      <c r="F1209" s="14">
        <v>1000000</v>
      </c>
      <c r="G1209" s="12" t="s">
        <v>91</v>
      </c>
      <c r="H1209" s="13">
        <v>120</v>
      </c>
      <c r="I1209" s="13">
        <v>2.5</v>
      </c>
      <c r="J1209" s="14">
        <f t="shared" si="146"/>
        <v>21459</v>
      </c>
      <c r="K1209" t="str">
        <f t="shared" si="147"/>
        <v>Liquid Hydrogen via Electrolysis Using Renewable Electricity (NMHYL006) - Light-Duty Fuel Cell Vehicle|2031</v>
      </c>
    </row>
    <row r="1210" spans="1:11" x14ac:dyDescent="0.25">
      <c r="A1210" t="s">
        <v>124</v>
      </c>
      <c r="B1210" s="12"/>
      <c r="C1210" s="12">
        <v>2032</v>
      </c>
      <c r="D1210" s="13">
        <v>74.58</v>
      </c>
      <c r="E1210" s="13">
        <v>10</v>
      </c>
      <c r="F1210" s="14">
        <v>1000000</v>
      </c>
      <c r="G1210" s="12" t="s">
        <v>91</v>
      </c>
      <c r="H1210" s="13">
        <v>120</v>
      </c>
      <c r="I1210" s="13">
        <v>2.5</v>
      </c>
      <c r="J1210" s="14">
        <f t="shared" si="146"/>
        <v>21174</v>
      </c>
      <c r="K1210" t="str">
        <f t="shared" si="147"/>
        <v>Liquid Hydrogen via Electrolysis Using Renewable Electricity (NMHYL006) - Light-Duty Fuel Cell Vehicle|2032</v>
      </c>
    </row>
    <row r="1211" spans="1:11" x14ac:dyDescent="0.25">
      <c r="A1211" t="s">
        <v>124</v>
      </c>
      <c r="B1211" s="12"/>
      <c r="C1211" s="12">
        <v>2033</v>
      </c>
      <c r="D1211" s="13">
        <v>73.62</v>
      </c>
      <c r="E1211" s="13">
        <v>10</v>
      </c>
      <c r="F1211" s="14">
        <v>1000000</v>
      </c>
      <c r="G1211" s="12" t="s">
        <v>91</v>
      </c>
      <c r="H1211" s="13">
        <v>120</v>
      </c>
      <c r="I1211" s="13">
        <v>2.5</v>
      </c>
      <c r="J1211" s="14">
        <f t="shared" si="146"/>
        <v>20886</v>
      </c>
      <c r="K1211" t="str">
        <f t="shared" si="147"/>
        <v>Liquid Hydrogen via Electrolysis Using Renewable Electricity (NMHYL006) - Light-Duty Fuel Cell Vehicle|2033</v>
      </c>
    </row>
    <row r="1212" spans="1:11" x14ac:dyDescent="0.25">
      <c r="A1212" t="s">
        <v>124</v>
      </c>
      <c r="B1212" s="12"/>
      <c r="C1212" s="12">
        <v>2034</v>
      </c>
      <c r="D1212" s="13">
        <v>72.66</v>
      </c>
      <c r="E1212" s="13">
        <v>10</v>
      </c>
      <c r="F1212" s="14">
        <v>1000000</v>
      </c>
      <c r="G1212" s="12" t="s">
        <v>91</v>
      </c>
      <c r="H1212" s="13">
        <v>120</v>
      </c>
      <c r="I1212" s="13">
        <v>2.5</v>
      </c>
      <c r="J1212" s="14">
        <f t="shared" si="146"/>
        <v>20598</v>
      </c>
      <c r="K1212" t="str">
        <f t="shared" si="147"/>
        <v>Liquid Hydrogen via Electrolysis Using Renewable Electricity (NMHYL006) - Light-Duty Fuel Cell Vehicle|2034</v>
      </c>
    </row>
    <row r="1213" spans="1:11" x14ac:dyDescent="0.25">
      <c r="A1213" t="s">
        <v>124</v>
      </c>
      <c r="B1213" s="12"/>
      <c r="C1213" s="12">
        <v>2035</v>
      </c>
      <c r="D1213" s="13">
        <v>71.709999999999994</v>
      </c>
      <c r="E1213" s="13">
        <v>10</v>
      </c>
      <c r="F1213" s="14">
        <v>1000000</v>
      </c>
      <c r="G1213" s="12" t="s">
        <v>91</v>
      </c>
      <c r="H1213" s="13">
        <v>120</v>
      </c>
      <c r="I1213" s="13">
        <v>2.5</v>
      </c>
      <c r="J1213" s="14">
        <f t="shared" si="146"/>
        <v>20313</v>
      </c>
      <c r="K1213" t="str">
        <f t="shared" si="147"/>
        <v>Liquid Hydrogen via Electrolysis Using Renewable Electricity (NMHYL006) - Light-Duty Fuel Cell Vehicle|2035</v>
      </c>
    </row>
    <row r="1214" spans="1:11" x14ac:dyDescent="0.25">
      <c r="A1214" t="s">
        <v>124</v>
      </c>
      <c r="B1214" s="12"/>
      <c r="C1214" s="12">
        <v>2036</v>
      </c>
      <c r="D1214" s="13">
        <v>70.75</v>
      </c>
      <c r="E1214" s="13">
        <v>10</v>
      </c>
      <c r="F1214" s="14">
        <v>1000000</v>
      </c>
      <c r="G1214" s="12" t="s">
        <v>91</v>
      </c>
      <c r="H1214" s="13">
        <v>120</v>
      </c>
      <c r="I1214" s="13">
        <v>2.5</v>
      </c>
      <c r="J1214" s="14">
        <f t="shared" si="146"/>
        <v>20025</v>
      </c>
      <c r="K1214" t="str">
        <f t="shared" si="147"/>
        <v>Liquid Hydrogen via Electrolysis Using Renewable Electricity (NMHYL006) - Light-Duty Fuel Cell Vehicle|2036</v>
      </c>
    </row>
    <row r="1215" spans="1:11" x14ac:dyDescent="0.25">
      <c r="A1215" t="s">
        <v>124</v>
      </c>
      <c r="B1215" s="12"/>
      <c r="C1215" s="12">
        <v>2037</v>
      </c>
      <c r="D1215" s="13">
        <v>69.8</v>
      </c>
      <c r="E1215" s="13">
        <v>10</v>
      </c>
      <c r="F1215" s="14">
        <v>1000000</v>
      </c>
      <c r="G1215" s="12" t="s">
        <v>91</v>
      </c>
      <c r="H1215" s="13">
        <v>120</v>
      </c>
      <c r="I1215" s="13">
        <v>2.5</v>
      </c>
      <c r="J1215" s="14">
        <f t="shared" si="146"/>
        <v>19740</v>
      </c>
      <c r="K1215" t="str">
        <f t="shared" si="147"/>
        <v>Liquid Hydrogen via Electrolysis Using Renewable Electricity (NMHYL006) - Light-Duty Fuel Cell Vehicle|2037</v>
      </c>
    </row>
    <row r="1216" spans="1:11" x14ac:dyDescent="0.25">
      <c r="A1216" t="s">
        <v>124</v>
      </c>
      <c r="B1216" s="12"/>
      <c r="C1216" s="12">
        <v>2038</v>
      </c>
      <c r="D1216" s="13">
        <v>68.84</v>
      </c>
      <c r="E1216" s="13">
        <v>10</v>
      </c>
      <c r="F1216" s="14">
        <v>1000000</v>
      </c>
      <c r="G1216" s="12" t="s">
        <v>91</v>
      </c>
      <c r="H1216" s="13">
        <v>120</v>
      </c>
      <c r="I1216" s="13">
        <v>2.5</v>
      </c>
      <c r="J1216" s="14">
        <f t="shared" si="146"/>
        <v>19452</v>
      </c>
      <c r="K1216" t="str">
        <f t="shared" si="147"/>
        <v>Liquid Hydrogen via Electrolysis Using Renewable Electricity (NMHYL006) - Light-Duty Fuel Cell Vehicle|2038</v>
      </c>
    </row>
    <row r="1217" spans="1:11" x14ac:dyDescent="0.25">
      <c r="A1217" t="s">
        <v>124</v>
      </c>
      <c r="B1217" s="12"/>
      <c r="C1217" s="12">
        <v>2039</v>
      </c>
      <c r="D1217" s="13">
        <v>67.88</v>
      </c>
      <c r="E1217" s="13">
        <v>10</v>
      </c>
      <c r="F1217" s="14">
        <v>1000000</v>
      </c>
      <c r="G1217" s="12" t="s">
        <v>91</v>
      </c>
      <c r="H1217" s="13">
        <v>120</v>
      </c>
      <c r="I1217" s="13">
        <v>2.5</v>
      </c>
      <c r="J1217" s="14">
        <f t="shared" si="146"/>
        <v>19164</v>
      </c>
      <c r="K1217" t="str">
        <f t="shared" si="147"/>
        <v>Liquid Hydrogen via Electrolysis Using Renewable Electricity (NMHYL006) - Light-Duty Fuel Cell Vehicle|2039</v>
      </c>
    </row>
    <row r="1218" spans="1:11" ht="25.5" x14ac:dyDescent="0.25">
      <c r="A1218" t="s">
        <v>124</v>
      </c>
      <c r="B1218" s="12"/>
      <c r="C1218" s="12" t="s">
        <v>28</v>
      </c>
      <c r="D1218" s="13">
        <v>66.930000000000007</v>
      </c>
      <c r="E1218" s="13">
        <v>10</v>
      </c>
      <c r="F1218" s="14">
        <v>1000000</v>
      </c>
      <c r="G1218" s="12" t="s">
        <v>91</v>
      </c>
      <c r="H1218" s="13">
        <v>120</v>
      </c>
      <c r="I1218" s="13">
        <v>2.5</v>
      </c>
      <c r="J1218" s="14">
        <f t="shared" si="146"/>
        <v>18879</v>
      </c>
      <c r="K1218" t="str">
        <f t="shared" si="147"/>
        <v>Liquid Hydrogen via Electrolysis Using Renewable Electricity (NMHYL006) - Light-Duty Fuel Cell Vehicle|2040 and subsequent years</v>
      </c>
    </row>
    <row r="1219" spans="1:11" x14ac:dyDescent="0.25">
      <c r="D1219" s="7"/>
      <c r="E1219" s="7"/>
      <c r="F1219" s="8"/>
      <c r="H1219" s="7"/>
      <c r="I1219" s="7"/>
      <c r="J1219" s="8"/>
    </row>
    <row r="1220" spans="1:11" ht="25.5" x14ac:dyDescent="0.25">
      <c r="A1220" t="s">
        <v>125</v>
      </c>
      <c r="B1220" s="30" t="s">
        <v>125</v>
      </c>
      <c r="C1220" s="30">
        <v>2026</v>
      </c>
      <c r="D1220" s="31">
        <v>93.81</v>
      </c>
      <c r="E1220" s="31">
        <v>10</v>
      </c>
      <c r="F1220" s="32">
        <v>1000000</v>
      </c>
      <c r="G1220" s="30" t="s">
        <v>91</v>
      </c>
      <c r="H1220" s="31">
        <v>120</v>
      </c>
      <c r="I1220" s="31">
        <v>1.9</v>
      </c>
      <c r="J1220" s="32">
        <f t="shared" ref="J1220:J1234" si="148">ROUND(((D1220-(E1220/I1220))*F1220*H1220*I1220)/1000000,0)</f>
        <v>20189</v>
      </c>
      <c r="K1220" t="str">
        <f t="shared" ref="K1220:K1234" si="149">A1220&amp;"|"&amp;C1220</f>
        <v>Liquid Hydrogen via Electrolysis Using Renewable Electricity (NMHYL006) - Heavy-Duty Fuel Cell Vehicle|2026</v>
      </c>
    </row>
    <row r="1221" spans="1:11" x14ac:dyDescent="0.25">
      <c r="A1221" t="s">
        <v>125</v>
      </c>
      <c r="B1221" s="12"/>
      <c r="C1221" s="12">
        <v>2027</v>
      </c>
      <c r="D1221" s="13">
        <v>92.38</v>
      </c>
      <c r="E1221" s="13">
        <v>10</v>
      </c>
      <c r="F1221" s="14">
        <v>1000000</v>
      </c>
      <c r="G1221" s="12" t="s">
        <v>91</v>
      </c>
      <c r="H1221" s="13">
        <v>120</v>
      </c>
      <c r="I1221" s="13">
        <v>1.9</v>
      </c>
      <c r="J1221" s="14">
        <f t="shared" si="148"/>
        <v>19863</v>
      </c>
      <c r="K1221" t="str">
        <f t="shared" si="149"/>
        <v>Liquid Hydrogen via Electrolysis Using Renewable Electricity (NMHYL006) - Heavy-Duty Fuel Cell Vehicle|2027</v>
      </c>
    </row>
    <row r="1222" spans="1:11" x14ac:dyDescent="0.25">
      <c r="A1222" t="s">
        <v>125</v>
      </c>
      <c r="B1222" s="12"/>
      <c r="C1222" s="12">
        <v>2028</v>
      </c>
      <c r="D1222" s="13">
        <v>89.8</v>
      </c>
      <c r="E1222" s="13">
        <v>10</v>
      </c>
      <c r="F1222" s="14">
        <v>1000000</v>
      </c>
      <c r="G1222" s="12" t="s">
        <v>91</v>
      </c>
      <c r="H1222" s="13">
        <v>120</v>
      </c>
      <c r="I1222" s="13">
        <v>1.9</v>
      </c>
      <c r="J1222" s="14">
        <f t="shared" si="148"/>
        <v>19274</v>
      </c>
      <c r="K1222" t="str">
        <f t="shared" si="149"/>
        <v>Liquid Hydrogen via Electrolysis Using Renewable Electricity (NMHYL006) - Heavy-Duty Fuel Cell Vehicle|2028</v>
      </c>
    </row>
    <row r="1223" spans="1:11" x14ac:dyDescent="0.25">
      <c r="A1223" t="s">
        <v>125</v>
      </c>
      <c r="B1223" s="12"/>
      <c r="C1223" s="12">
        <v>2029</v>
      </c>
      <c r="D1223" s="13">
        <v>85.02</v>
      </c>
      <c r="E1223" s="13">
        <v>10</v>
      </c>
      <c r="F1223" s="14">
        <v>1000000</v>
      </c>
      <c r="G1223" s="12" t="s">
        <v>91</v>
      </c>
      <c r="H1223" s="13">
        <v>120</v>
      </c>
      <c r="I1223" s="13">
        <v>1.9</v>
      </c>
      <c r="J1223" s="14">
        <f t="shared" si="148"/>
        <v>18185</v>
      </c>
      <c r="K1223" t="str">
        <f t="shared" si="149"/>
        <v>Liquid Hydrogen via Electrolysis Using Renewable Electricity (NMHYL006) - Heavy-Duty Fuel Cell Vehicle|2029</v>
      </c>
    </row>
    <row r="1224" spans="1:11" x14ac:dyDescent="0.25">
      <c r="A1224" t="s">
        <v>125</v>
      </c>
      <c r="B1224" s="12"/>
      <c r="C1224" s="12">
        <v>2030</v>
      </c>
      <c r="D1224" s="13">
        <v>76.42</v>
      </c>
      <c r="E1224" s="13">
        <v>10</v>
      </c>
      <c r="F1224" s="14">
        <v>1000000</v>
      </c>
      <c r="G1224" s="12" t="s">
        <v>91</v>
      </c>
      <c r="H1224" s="13">
        <v>120</v>
      </c>
      <c r="I1224" s="13">
        <v>1.9</v>
      </c>
      <c r="J1224" s="14">
        <f t="shared" si="148"/>
        <v>16224</v>
      </c>
      <c r="K1224" t="str">
        <f t="shared" si="149"/>
        <v>Liquid Hydrogen via Electrolysis Using Renewable Electricity (NMHYL006) - Heavy-Duty Fuel Cell Vehicle|2030</v>
      </c>
    </row>
    <row r="1225" spans="1:11" x14ac:dyDescent="0.25">
      <c r="A1225" t="s">
        <v>125</v>
      </c>
      <c r="B1225" s="12"/>
      <c r="C1225" s="12">
        <v>2031</v>
      </c>
      <c r="D1225" s="13">
        <v>75.47</v>
      </c>
      <c r="E1225" s="13">
        <v>10</v>
      </c>
      <c r="F1225" s="14">
        <v>1000000</v>
      </c>
      <c r="G1225" s="12" t="s">
        <v>91</v>
      </c>
      <c r="H1225" s="13">
        <v>120</v>
      </c>
      <c r="I1225" s="13">
        <v>1.9</v>
      </c>
      <c r="J1225" s="14">
        <f t="shared" si="148"/>
        <v>16007</v>
      </c>
      <c r="K1225" t="str">
        <f t="shared" si="149"/>
        <v>Liquid Hydrogen via Electrolysis Using Renewable Electricity (NMHYL006) - Heavy-Duty Fuel Cell Vehicle|2031</v>
      </c>
    </row>
    <row r="1226" spans="1:11" x14ac:dyDescent="0.25">
      <c r="A1226" t="s">
        <v>125</v>
      </c>
      <c r="B1226" s="12"/>
      <c r="C1226" s="12">
        <v>2032</v>
      </c>
      <c r="D1226" s="13">
        <v>74.510000000000005</v>
      </c>
      <c r="E1226" s="13">
        <v>10</v>
      </c>
      <c r="F1226" s="14">
        <v>1000000</v>
      </c>
      <c r="G1226" s="12" t="s">
        <v>91</v>
      </c>
      <c r="H1226" s="13">
        <v>120</v>
      </c>
      <c r="I1226" s="13">
        <v>1.9</v>
      </c>
      <c r="J1226" s="14">
        <f t="shared" si="148"/>
        <v>15788</v>
      </c>
      <c r="K1226" t="str">
        <f t="shared" si="149"/>
        <v>Liquid Hydrogen via Electrolysis Using Renewable Electricity (NMHYL006) - Heavy-Duty Fuel Cell Vehicle|2032</v>
      </c>
    </row>
    <row r="1227" spans="1:11" x14ac:dyDescent="0.25">
      <c r="A1227" t="s">
        <v>125</v>
      </c>
      <c r="B1227" s="12"/>
      <c r="C1227" s="12">
        <v>2033</v>
      </c>
      <c r="D1227" s="13">
        <v>73.56</v>
      </c>
      <c r="E1227" s="13">
        <v>10</v>
      </c>
      <c r="F1227" s="14">
        <v>1000000</v>
      </c>
      <c r="G1227" s="12" t="s">
        <v>91</v>
      </c>
      <c r="H1227" s="13">
        <v>120</v>
      </c>
      <c r="I1227" s="13">
        <v>1.9</v>
      </c>
      <c r="J1227" s="14">
        <f t="shared" si="148"/>
        <v>15572</v>
      </c>
      <c r="K1227" t="str">
        <f t="shared" si="149"/>
        <v>Liquid Hydrogen via Electrolysis Using Renewable Electricity (NMHYL006) - Heavy-Duty Fuel Cell Vehicle|2033</v>
      </c>
    </row>
    <row r="1228" spans="1:11" x14ac:dyDescent="0.25">
      <c r="A1228" t="s">
        <v>125</v>
      </c>
      <c r="B1228" s="12"/>
      <c r="C1228" s="12">
        <v>2034</v>
      </c>
      <c r="D1228" s="13">
        <v>72.599999999999994</v>
      </c>
      <c r="E1228" s="13">
        <v>10</v>
      </c>
      <c r="F1228" s="14">
        <v>1000000</v>
      </c>
      <c r="G1228" s="12" t="s">
        <v>91</v>
      </c>
      <c r="H1228" s="13">
        <v>120</v>
      </c>
      <c r="I1228" s="13">
        <v>1.9</v>
      </c>
      <c r="J1228" s="14">
        <f t="shared" si="148"/>
        <v>15353</v>
      </c>
      <c r="K1228" t="str">
        <f t="shared" si="149"/>
        <v>Liquid Hydrogen via Electrolysis Using Renewable Electricity (NMHYL006) - Heavy-Duty Fuel Cell Vehicle|2034</v>
      </c>
    </row>
    <row r="1229" spans="1:11" x14ac:dyDescent="0.25">
      <c r="A1229" t="s">
        <v>125</v>
      </c>
      <c r="B1229" s="12"/>
      <c r="C1229" s="12">
        <v>2035</v>
      </c>
      <c r="D1229" s="13">
        <v>71.650000000000006</v>
      </c>
      <c r="E1229" s="13">
        <v>10</v>
      </c>
      <c r="F1229" s="14">
        <v>1000000</v>
      </c>
      <c r="G1229" s="12" t="s">
        <v>91</v>
      </c>
      <c r="H1229" s="13">
        <v>120</v>
      </c>
      <c r="I1229" s="13">
        <v>1.9</v>
      </c>
      <c r="J1229" s="14">
        <f t="shared" si="148"/>
        <v>15136</v>
      </c>
      <c r="K1229" t="str">
        <f t="shared" si="149"/>
        <v>Liquid Hydrogen via Electrolysis Using Renewable Electricity (NMHYL006) - Heavy-Duty Fuel Cell Vehicle|2035</v>
      </c>
    </row>
    <row r="1230" spans="1:11" x14ac:dyDescent="0.25">
      <c r="A1230" t="s">
        <v>125</v>
      </c>
      <c r="B1230" s="12"/>
      <c r="C1230" s="12">
        <v>2036</v>
      </c>
      <c r="D1230" s="13">
        <v>70.69</v>
      </c>
      <c r="E1230" s="13">
        <v>10</v>
      </c>
      <c r="F1230" s="14">
        <v>1000000</v>
      </c>
      <c r="G1230" s="12" t="s">
        <v>91</v>
      </c>
      <c r="H1230" s="13">
        <v>120</v>
      </c>
      <c r="I1230" s="13">
        <v>1.9</v>
      </c>
      <c r="J1230" s="14">
        <f t="shared" si="148"/>
        <v>14917</v>
      </c>
      <c r="K1230" t="str">
        <f t="shared" si="149"/>
        <v>Liquid Hydrogen via Electrolysis Using Renewable Electricity (NMHYL006) - Heavy-Duty Fuel Cell Vehicle|2036</v>
      </c>
    </row>
    <row r="1231" spans="1:11" x14ac:dyDescent="0.25">
      <c r="A1231" t="s">
        <v>125</v>
      </c>
      <c r="B1231" s="12"/>
      <c r="C1231" s="12">
        <v>2037</v>
      </c>
      <c r="D1231" s="13">
        <v>69.739999999999995</v>
      </c>
      <c r="E1231" s="13">
        <v>10</v>
      </c>
      <c r="F1231" s="14">
        <v>1000000</v>
      </c>
      <c r="G1231" s="12" t="s">
        <v>91</v>
      </c>
      <c r="H1231" s="13">
        <v>120</v>
      </c>
      <c r="I1231" s="13">
        <v>1.9</v>
      </c>
      <c r="J1231" s="14">
        <f t="shared" si="148"/>
        <v>14701</v>
      </c>
      <c r="K1231" t="str">
        <f t="shared" si="149"/>
        <v>Liquid Hydrogen via Electrolysis Using Renewable Electricity (NMHYL006) - Heavy-Duty Fuel Cell Vehicle|2037</v>
      </c>
    </row>
    <row r="1232" spans="1:11" x14ac:dyDescent="0.25">
      <c r="A1232" t="s">
        <v>125</v>
      </c>
      <c r="B1232" s="12"/>
      <c r="C1232" s="12">
        <v>2038</v>
      </c>
      <c r="D1232" s="13">
        <v>68.78</v>
      </c>
      <c r="E1232" s="13">
        <v>10</v>
      </c>
      <c r="F1232" s="14">
        <v>1000000</v>
      </c>
      <c r="G1232" s="12" t="s">
        <v>91</v>
      </c>
      <c r="H1232" s="13">
        <v>120</v>
      </c>
      <c r="I1232" s="13">
        <v>1.9</v>
      </c>
      <c r="J1232" s="14">
        <f t="shared" si="148"/>
        <v>14482</v>
      </c>
      <c r="K1232" t="str">
        <f t="shared" si="149"/>
        <v>Liquid Hydrogen via Electrolysis Using Renewable Electricity (NMHYL006) - Heavy-Duty Fuel Cell Vehicle|2038</v>
      </c>
    </row>
    <row r="1233" spans="1:11" x14ac:dyDescent="0.25">
      <c r="A1233" t="s">
        <v>125</v>
      </c>
      <c r="B1233" s="12"/>
      <c r="C1233" s="12">
        <v>2039</v>
      </c>
      <c r="D1233" s="13">
        <v>67.83</v>
      </c>
      <c r="E1233" s="13">
        <v>10</v>
      </c>
      <c r="F1233" s="14">
        <v>1000000</v>
      </c>
      <c r="G1233" s="12" t="s">
        <v>91</v>
      </c>
      <c r="H1233" s="13">
        <v>120</v>
      </c>
      <c r="I1233" s="13">
        <v>1.9</v>
      </c>
      <c r="J1233" s="14">
        <f t="shared" si="148"/>
        <v>14265</v>
      </c>
      <c r="K1233" t="str">
        <f t="shared" si="149"/>
        <v>Liquid Hydrogen via Electrolysis Using Renewable Electricity (NMHYL006) - Heavy-Duty Fuel Cell Vehicle|2039</v>
      </c>
    </row>
    <row r="1234" spans="1:11" ht="25.5" x14ac:dyDescent="0.25">
      <c r="A1234" t="s">
        <v>125</v>
      </c>
      <c r="B1234" s="12"/>
      <c r="C1234" s="12" t="s">
        <v>28</v>
      </c>
      <c r="D1234" s="13">
        <v>66.87</v>
      </c>
      <c r="E1234" s="13">
        <v>10</v>
      </c>
      <c r="F1234" s="14">
        <v>1000000</v>
      </c>
      <c r="G1234" s="12" t="s">
        <v>91</v>
      </c>
      <c r="H1234" s="13">
        <v>120</v>
      </c>
      <c r="I1234" s="13">
        <v>1.9</v>
      </c>
      <c r="J1234" s="14">
        <f t="shared" si="148"/>
        <v>14046</v>
      </c>
      <c r="K1234" t="str">
        <f t="shared" si="149"/>
        <v>Liquid Hydrogen via Electrolysis Using Renewable Electricity (NMHYL006) - Heavy-Duty Fuel Cell Vehicle|2040 and subsequent years</v>
      </c>
    </row>
    <row r="1235" spans="1:11" x14ac:dyDescent="0.25">
      <c r="D1235" s="7"/>
      <c r="E1235" s="7"/>
      <c r="F1235" s="8"/>
      <c r="H1235" s="7"/>
      <c r="I1235" s="7"/>
      <c r="J1235" s="8"/>
    </row>
    <row r="1236" spans="1:11" ht="25.5" x14ac:dyDescent="0.25">
      <c r="A1236" t="s">
        <v>9</v>
      </c>
      <c r="B1236" s="30" t="s">
        <v>9</v>
      </c>
      <c r="C1236" s="30">
        <v>2026</v>
      </c>
      <c r="D1236" s="31">
        <v>93.81</v>
      </c>
      <c r="E1236" s="31">
        <v>10</v>
      </c>
      <c r="F1236" s="32">
        <v>1000000</v>
      </c>
      <c r="G1236" s="30" t="s">
        <v>91</v>
      </c>
      <c r="H1236" s="31">
        <v>120</v>
      </c>
      <c r="I1236" s="31">
        <v>2.1</v>
      </c>
      <c r="J1236" s="32">
        <f t="shared" ref="J1236:J1250" si="150">ROUND(((D1236-(E1236/I1236))*F1236*H1236*I1236)/1000000,0)</f>
        <v>22440</v>
      </c>
      <c r="K1236" t="str">
        <f t="shared" ref="K1236:K1250" si="151">A1236&amp;"|"&amp;C1236</f>
        <v>Liquid Hydrogen via Electrolysis Using Renewable Electricity (NMHYL006) - Fuel Cell Forklift|2026</v>
      </c>
    </row>
    <row r="1237" spans="1:11" x14ac:dyDescent="0.25">
      <c r="A1237" t="s">
        <v>9</v>
      </c>
      <c r="B1237" s="12"/>
      <c r="C1237" s="12">
        <v>2027</v>
      </c>
      <c r="D1237" s="13">
        <v>92.38</v>
      </c>
      <c r="E1237" s="13">
        <v>10</v>
      </c>
      <c r="F1237" s="14">
        <v>1000000</v>
      </c>
      <c r="G1237" s="12" t="s">
        <v>91</v>
      </c>
      <c r="H1237" s="13">
        <v>120</v>
      </c>
      <c r="I1237" s="13">
        <v>2.1</v>
      </c>
      <c r="J1237" s="14">
        <f t="shared" si="150"/>
        <v>22080</v>
      </c>
      <c r="K1237" t="str">
        <f t="shared" si="151"/>
        <v>Liquid Hydrogen via Electrolysis Using Renewable Electricity (NMHYL006) - Fuel Cell Forklift|2027</v>
      </c>
    </row>
    <row r="1238" spans="1:11" x14ac:dyDescent="0.25">
      <c r="A1238" t="s">
        <v>9</v>
      </c>
      <c r="B1238" s="12"/>
      <c r="C1238" s="12">
        <v>2028</v>
      </c>
      <c r="D1238" s="13">
        <v>89.8</v>
      </c>
      <c r="E1238" s="13">
        <v>10</v>
      </c>
      <c r="F1238" s="14">
        <v>1000000</v>
      </c>
      <c r="G1238" s="12" t="s">
        <v>91</v>
      </c>
      <c r="H1238" s="13">
        <v>120</v>
      </c>
      <c r="I1238" s="13">
        <v>2.1</v>
      </c>
      <c r="J1238" s="14">
        <f t="shared" si="150"/>
        <v>21430</v>
      </c>
      <c r="K1238" t="str">
        <f t="shared" si="151"/>
        <v>Liquid Hydrogen via Electrolysis Using Renewable Electricity (NMHYL006) - Fuel Cell Forklift|2028</v>
      </c>
    </row>
    <row r="1239" spans="1:11" x14ac:dyDescent="0.25">
      <c r="A1239" t="s">
        <v>9</v>
      </c>
      <c r="B1239" s="12"/>
      <c r="C1239" s="12">
        <v>2029</v>
      </c>
      <c r="D1239" s="13">
        <v>85.02</v>
      </c>
      <c r="E1239" s="13">
        <v>10</v>
      </c>
      <c r="F1239" s="14">
        <v>1000000</v>
      </c>
      <c r="G1239" s="12" t="s">
        <v>91</v>
      </c>
      <c r="H1239" s="13">
        <v>120</v>
      </c>
      <c r="I1239" s="13">
        <v>2.1</v>
      </c>
      <c r="J1239" s="14">
        <f t="shared" si="150"/>
        <v>20225</v>
      </c>
      <c r="K1239" t="str">
        <f t="shared" si="151"/>
        <v>Liquid Hydrogen via Electrolysis Using Renewable Electricity (NMHYL006) - Fuel Cell Forklift|2029</v>
      </c>
    </row>
    <row r="1240" spans="1:11" x14ac:dyDescent="0.25">
      <c r="A1240" t="s">
        <v>9</v>
      </c>
      <c r="B1240" s="12"/>
      <c r="C1240" s="12">
        <v>2030</v>
      </c>
      <c r="D1240" s="13">
        <v>76.42</v>
      </c>
      <c r="E1240" s="13">
        <v>10</v>
      </c>
      <c r="F1240" s="14">
        <v>1000000</v>
      </c>
      <c r="G1240" s="12" t="s">
        <v>91</v>
      </c>
      <c r="H1240" s="13">
        <v>120</v>
      </c>
      <c r="I1240" s="13">
        <v>2.1</v>
      </c>
      <c r="J1240" s="14">
        <f t="shared" si="150"/>
        <v>18058</v>
      </c>
      <c r="K1240" t="str">
        <f t="shared" si="151"/>
        <v>Liquid Hydrogen via Electrolysis Using Renewable Electricity (NMHYL006) - Fuel Cell Forklift|2030</v>
      </c>
    </row>
    <row r="1241" spans="1:11" x14ac:dyDescent="0.25">
      <c r="A1241" t="s">
        <v>9</v>
      </c>
      <c r="B1241" s="12"/>
      <c r="C1241" s="12">
        <v>2031</v>
      </c>
      <c r="D1241" s="13">
        <v>75.47</v>
      </c>
      <c r="E1241" s="13">
        <v>10</v>
      </c>
      <c r="F1241" s="14">
        <v>1000000</v>
      </c>
      <c r="G1241" s="12" t="s">
        <v>91</v>
      </c>
      <c r="H1241" s="13">
        <v>120</v>
      </c>
      <c r="I1241" s="13">
        <v>2.1</v>
      </c>
      <c r="J1241" s="14">
        <f t="shared" si="150"/>
        <v>17818</v>
      </c>
      <c r="K1241" t="str">
        <f t="shared" si="151"/>
        <v>Liquid Hydrogen via Electrolysis Using Renewable Electricity (NMHYL006) - Fuel Cell Forklift|2031</v>
      </c>
    </row>
    <row r="1242" spans="1:11" x14ac:dyDescent="0.25">
      <c r="A1242" t="s">
        <v>9</v>
      </c>
      <c r="B1242" s="12"/>
      <c r="C1242" s="12">
        <v>2032</v>
      </c>
      <c r="D1242" s="13">
        <v>74.510000000000005</v>
      </c>
      <c r="E1242" s="13">
        <v>10</v>
      </c>
      <c r="F1242" s="14">
        <v>1000000</v>
      </c>
      <c r="G1242" s="12" t="s">
        <v>91</v>
      </c>
      <c r="H1242" s="13">
        <v>120</v>
      </c>
      <c r="I1242" s="13">
        <v>2.1</v>
      </c>
      <c r="J1242" s="14">
        <f t="shared" si="150"/>
        <v>17577</v>
      </c>
      <c r="K1242" t="str">
        <f t="shared" si="151"/>
        <v>Liquid Hydrogen via Electrolysis Using Renewable Electricity (NMHYL006) - Fuel Cell Forklift|2032</v>
      </c>
    </row>
    <row r="1243" spans="1:11" x14ac:dyDescent="0.25">
      <c r="A1243" t="s">
        <v>9</v>
      </c>
      <c r="B1243" s="12"/>
      <c r="C1243" s="12">
        <v>2033</v>
      </c>
      <c r="D1243" s="13">
        <v>73.56</v>
      </c>
      <c r="E1243" s="13">
        <v>10</v>
      </c>
      <c r="F1243" s="14">
        <v>1000000</v>
      </c>
      <c r="G1243" s="12" t="s">
        <v>91</v>
      </c>
      <c r="H1243" s="13">
        <v>120</v>
      </c>
      <c r="I1243" s="13">
        <v>2.1</v>
      </c>
      <c r="J1243" s="14">
        <f t="shared" si="150"/>
        <v>17337</v>
      </c>
      <c r="K1243" t="str">
        <f t="shared" si="151"/>
        <v>Liquid Hydrogen via Electrolysis Using Renewable Electricity (NMHYL006) - Fuel Cell Forklift|2033</v>
      </c>
    </row>
    <row r="1244" spans="1:11" x14ac:dyDescent="0.25">
      <c r="A1244" t="s">
        <v>9</v>
      </c>
      <c r="B1244" s="12"/>
      <c r="C1244" s="12">
        <v>2034</v>
      </c>
      <c r="D1244" s="13">
        <v>72.599999999999994</v>
      </c>
      <c r="E1244" s="13">
        <v>10</v>
      </c>
      <c r="F1244" s="14">
        <v>1000000</v>
      </c>
      <c r="G1244" s="12" t="s">
        <v>91</v>
      </c>
      <c r="H1244" s="13">
        <v>120</v>
      </c>
      <c r="I1244" s="13">
        <v>2.1</v>
      </c>
      <c r="J1244" s="14">
        <f t="shared" si="150"/>
        <v>17095</v>
      </c>
      <c r="K1244" t="str">
        <f t="shared" si="151"/>
        <v>Liquid Hydrogen via Electrolysis Using Renewable Electricity (NMHYL006) - Fuel Cell Forklift|2034</v>
      </c>
    </row>
    <row r="1245" spans="1:11" x14ac:dyDescent="0.25">
      <c r="A1245" t="s">
        <v>9</v>
      </c>
      <c r="B1245" s="12"/>
      <c r="C1245" s="12">
        <v>2035</v>
      </c>
      <c r="D1245" s="13">
        <v>71.650000000000006</v>
      </c>
      <c r="E1245" s="13">
        <v>10</v>
      </c>
      <c r="F1245" s="14">
        <v>1000000</v>
      </c>
      <c r="G1245" s="12" t="s">
        <v>91</v>
      </c>
      <c r="H1245" s="13">
        <v>120</v>
      </c>
      <c r="I1245" s="13">
        <v>2.1</v>
      </c>
      <c r="J1245" s="14">
        <f t="shared" si="150"/>
        <v>16856</v>
      </c>
      <c r="K1245" t="str">
        <f t="shared" si="151"/>
        <v>Liquid Hydrogen via Electrolysis Using Renewable Electricity (NMHYL006) - Fuel Cell Forklift|2035</v>
      </c>
    </row>
    <row r="1246" spans="1:11" x14ac:dyDescent="0.25">
      <c r="A1246" t="s">
        <v>9</v>
      </c>
      <c r="B1246" s="12"/>
      <c r="C1246" s="12">
        <v>2036</v>
      </c>
      <c r="D1246" s="13">
        <v>70.69</v>
      </c>
      <c r="E1246" s="13">
        <v>10</v>
      </c>
      <c r="F1246" s="14">
        <v>1000000</v>
      </c>
      <c r="G1246" s="12" t="s">
        <v>91</v>
      </c>
      <c r="H1246" s="13">
        <v>120</v>
      </c>
      <c r="I1246" s="13">
        <v>2.1</v>
      </c>
      <c r="J1246" s="14">
        <f t="shared" si="150"/>
        <v>16614</v>
      </c>
      <c r="K1246" t="str">
        <f t="shared" si="151"/>
        <v>Liquid Hydrogen via Electrolysis Using Renewable Electricity (NMHYL006) - Fuel Cell Forklift|2036</v>
      </c>
    </row>
    <row r="1247" spans="1:11" x14ac:dyDescent="0.25">
      <c r="A1247" t="s">
        <v>9</v>
      </c>
      <c r="B1247" s="12"/>
      <c r="C1247" s="12">
        <v>2037</v>
      </c>
      <c r="D1247" s="13">
        <v>69.739999999999995</v>
      </c>
      <c r="E1247" s="13">
        <v>10</v>
      </c>
      <c r="F1247" s="14">
        <v>1000000</v>
      </c>
      <c r="G1247" s="12" t="s">
        <v>91</v>
      </c>
      <c r="H1247" s="13">
        <v>120</v>
      </c>
      <c r="I1247" s="13">
        <v>2.1</v>
      </c>
      <c r="J1247" s="14">
        <f t="shared" si="150"/>
        <v>16374</v>
      </c>
      <c r="K1247" t="str">
        <f t="shared" si="151"/>
        <v>Liquid Hydrogen via Electrolysis Using Renewable Electricity (NMHYL006) - Fuel Cell Forklift|2037</v>
      </c>
    </row>
    <row r="1248" spans="1:11" x14ac:dyDescent="0.25">
      <c r="A1248" t="s">
        <v>9</v>
      </c>
      <c r="B1248" s="12"/>
      <c r="C1248" s="12">
        <v>2038</v>
      </c>
      <c r="D1248" s="13">
        <v>68.78</v>
      </c>
      <c r="E1248" s="13">
        <v>10</v>
      </c>
      <c r="F1248" s="14">
        <v>1000000</v>
      </c>
      <c r="G1248" s="12" t="s">
        <v>91</v>
      </c>
      <c r="H1248" s="13">
        <v>120</v>
      </c>
      <c r="I1248" s="13">
        <v>2.1</v>
      </c>
      <c r="J1248" s="14">
        <f t="shared" si="150"/>
        <v>16133</v>
      </c>
      <c r="K1248" t="str">
        <f t="shared" si="151"/>
        <v>Liquid Hydrogen via Electrolysis Using Renewable Electricity (NMHYL006) - Fuel Cell Forklift|2038</v>
      </c>
    </row>
    <row r="1249" spans="1:11" x14ac:dyDescent="0.25">
      <c r="A1249" t="s">
        <v>9</v>
      </c>
      <c r="B1249" s="12"/>
      <c r="C1249" s="12">
        <v>2039</v>
      </c>
      <c r="D1249" s="13">
        <v>67.83</v>
      </c>
      <c r="E1249" s="13">
        <v>10</v>
      </c>
      <c r="F1249" s="14">
        <v>1000000</v>
      </c>
      <c r="G1249" s="12" t="s">
        <v>91</v>
      </c>
      <c r="H1249" s="13">
        <v>120</v>
      </c>
      <c r="I1249" s="13">
        <v>2.1</v>
      </c>
      <c r="J1249" s="14">
        <f t="shared" si="150"/>
        <v>15893</v>
      </c>
      <c r="K1249" t="str">
        <f t="shared" si="151"/>
        <v>Liquid Hydrogen via Electrolysis Using Renewable Electricity (NMHYL006) - Fuel Cell Forklift|2039</v>
      </c>
    </row>
    <row r="1250" spans="1:11" ht="25.5" x14ac:dyDescent="0.25">
      <c r="A1250" t="s">
        <v>9</v>
      </c>
      <c r="B1250" s="12"/>
      <c r="C1250" s="12" t="s">
        <v>28</v>
      </c>
      <c r="D1250" s="13">
        <v>66.87</v>
      </c>
      <c r="E1250" s="13">
        <v>10</v>
      </c>
      <c r="F1250" s="14">
        <v>1000000</v>
      </c>
      <c r="G1250" s="12" t="s">
        <v>91</v>
      </c>
      <c r="H1250" s="13">
        <v>120</v>
      </c>
      <c r="I1250" s="13">
        <v>2.1</v>
      </c>
      <c r="J1250" s="14">
        <f t="shared" si="150"/>
        <v>15651</v>
      </c>
      <c r="K1250" t="str">
        <f t="shared" si="151"/>
        <v>Liquid Hydrogen via Electrolysis Using Renewable Electricity (NMHYL006) - Fuel Cell Forklift|2040 and subsequent years</v>
      </c>
    </row>
    <row r="1251" spans="1:11" x14ac:dyDescent="0.25">
      <c r="D1251" s="7"/>
      <c r="E1251" s="7"/>
      <c r="F1251" s="8"/>
      <c r="H1251" s="7"/>
      <c r="I1251" s="7"/>
      <c r="J1251" s="8"/>
    </row>
    <row r="1252" spans="1:11" x14ac:dyDescent="0.25">
      <c r="B1252" s="40"/>
      <c r="C1252" s="40"/>
      <c r="D1252" s="40"/>
      <c r="E1252" s="40"/>
      <c r="F1252" s="40"/>
      <c r="G1252" s="40"/>
      <c r="H1252" s="40"/>
      <c r="I1252" s="40"/>
      <c r="J1252" s="40"/>
    </row>
    <row r="1268" spans="2:10" x14ac:dyDescent="0.25">
      <c r="B1268" s="40"/>
      <c r="C1268" s="40"/>
      <c r="D1268" s="40"/>
      <c r="E1268" s="40"/>
      <c r="F1268" s="40"/>
      <c r="G1268" s="40"/>
      <c r="H1268" s="40"/>
      <c r="I1268" s="40"/>
      <c r="J1268" s="40"/>
    </row>
  </sheetData>
  <mergeCells count="32">
    <mergeCell ref="B2:J2"/>
    <mergeCell ref="B7:J7"/>
    <mergeCell ref="B72:J72"/>
    <mergeCell ref="B537:J537"/>
    <mergeCell ref="B504:J504"/>
    <mergeCell ref="B137:J137"/>
    <mergeCell ref="B153:J153"/>
    <mergeCell ref="B170:J170"/>
    <mergeCell ref="B675:J675"/>
    <mergeCell ref="B571:J571"/>
    <mergeCell ref="B238:J238"/>
    <mergeCell ref="B323:J323"/>
    <mergeCell ref="B272:J272"/>
    <mergeCell ref="B255:J255"/>
    <mergeCell ref="B520:J520"/>
    <mergeCell ref="B656:J656"/>
    <mergeCell ref="B1252:J1252"/>
    <mergeCell ref="B187:J187"/>
    <mergeCell ref="B1268:J1268"/>
    <mergeCell ref="B605:J605"/>
    <mergeCell ref="B204:J204"/>
    <mergeCell ref="B340:J340"/>
    <mergeCell ref="B554:J554"/>
    <mergeCell ref="B221:J221"/>
    <mergeCell ref="B639:J639"/>
    <mergeCell ref="B306:J306"/>
    <mergeCell ref="B673:J673"/>
    <mergeCell ref="B471:J471"/>
    <mergeCell ref="B588:J588"/>
    <mergeCell ref="B289:J289"/>
    <mergeCell ref="B622:J622"/>
    <mergeCell ref="B342:J34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showGridLines="0" workbookViewId="0">
      <pane xSplit="3" ySplit="4" topLeftCell="D5" activePane="bottomRight" state="frozen"/>
      <selection pane="topRight"/>
      <selection pane="bottomLeft"/>
      <selection pane="bottomRight" activeCell="D85" sqref="D85"/>
    </sheetView>
  </sheetViews>
  <sheetFormatPr defaultRowHeight="15" x14ac:dyDescent="0.25"/>
  <cols>
    <col min="1" max="3" width="13" hidden="1" customWidth="1"/>
    <col min="4" max="5" width="14" customWidth="1"/>
    <col min="6" max="6" width="64" customWidth="1"/>
    <col min="7" max="7" width="14" customWidth="1"/>
    <col min="8" max="8" width="10" customWidth="1"/>
    <col min="9" max="9" width="16" customWidth="1"/>
    <col min="10" max="10" width="20" customWidth="1"/>
  </cols>
  <sheetData>
    <row r="1" spans="1:10" ht="18.75" x14ac:dyDescent="0.25">
      <c r="D1" s="41" t="s">
        <v>126</v>
      </c>
      <c r="E1" s="40"/>
      <c r="F1" s="40"/>
      <c r="G1" s="40"/>
      <c r="H1" s="40"/>
      <c r="I1" s="40"/>
      <c r="J1" s="40"/>
    </row>
    <row r="2" spans="1:10" x14ac:dyDescent="0.25">
      <c r="A2" t="s">
        <v>26</v>
      </c>
      <c r="B2" t="s">
        <v>40</v>
      </c>
      <c r="C2">
        <v>2026</v>
      </c>
      <c r="D2" s="48" t="s">
        <v>127</v>
      </c>
      <c r="E2" s="40"/>
      <c r="F2" s="40"/>
      <c r="G2" s="40"/>
      <c r="H2" s="40"/>
      <c r="I2" s="40"/>
      <c r="J2" s="40"/>
    </row>
    <row r="3" spans="1:10" x14ac:dyDescent="0.25">
      <c r="A3" t="s">
        <v>29</v>
      </c>
      <c r="B3" t="s">
        <v>41</v>
      </c>
      <c r="C3">
        <v>2027</v>
      </c>
    </row>
    <row r="4" spans="1:10" ht="25.5" x14ac:dyDescent="0.25">
      <c r="B4" t="s">
        <v>42</v>
      </c>
      <c r="C4">
        <v>2028</v>
      </c>
      <c r="D4" s="1" t="s">
        <v>128</v>
      </c>
      <c r="E4" s="1" t="s">
        <v>129</v>
      </c>
      <c r="F4" s="1" t="s">
        <v>130</v>
      </c>
      <c r="G4" s="1" t="s">
        <v>131</v>
      </c>
      <c r="H4" s="1" t="s">
        <v>132</v>
      </c>
      <c r="I4" s="1" t="s">
        <v>21</v>
      </c>
      <c r="J4" s="1" t="s">
        <v>133</v>
      </c>
    </row>
    <row r="5" spans="1:10" x14ac:dyDescent="0.25">
      <c r="B5" t="s">
        <v>43</v>
      </c>
      <c r="C5">
        <v>2029</v>
      </c>
      <c r="D5" s="33" t="s">
        <v>134</v>
      </c>
      <c r="E5" s="33" t="s">
        <v>135</v>
      </c>
      <c r="F5" s="34" t="s">
        <v>26</v>
      </c>
      <c r="G5" s="34">
        <v>96.7</v>
      </c>
      <c r="H5" s="34" t="s">
        <v>136</v>
      </c>
      <c r="I5" s="34" t="s">
        <v>27</v>
      </c>
      <c r="J5" s="34">
        <v>122.48</v>
      </c>
    </row>
    <row r="6" spans="1:10" x14ac:dyDescent="0.25">
      <c r="B6" t="s">
        <v>45</v>
      </c>
      <c r="C6">
        <v>2030</v>
      </c>
      <c r="D6" s="33" t="s">
        <v>134</v>
      </c>
      <c r="E6" s="33" t="s">
        <v>137</v>
      </c>
      <c r="F6" s="34" t="s">
        <v>29</v>
      </c>
      <c r="G6" s="34">
        <v>95</v>
      </c>
      <c r="H6" s="34" t="s">
        <v>136</v>
      </c>
      <c r="I6" s="34" t="s">
        <v>27</v>
      </c>
      <c r="J6" s="34">
        <v>134.47999999999999</v>
      </c>
    </row>
    <row r="7" spans="1:10" ht="25.5" x14ac:dyDescent="0.25">
      <c r="B7" t="s">
        <v>46</v>
      </c>
      <c r="C7">
        <v>2031</v>
      </c>
      <c r="D7" s="35" t="s">
        <v>138</v>
      </c>
      <c r="E7" s="35" t="s">
        <v>139</v>
      </c>
      <c r="F7" s="34" t="s">
        <v>40</v>
      </c>
      <c r="G7" s="34">
        <v>75</v>
      </c>
      <c r="H7" s="34">
        <v>1</v>
      </c>
      <c r="I7" s="34" t="s">
        <v>27</v>
      </c>
      <c r="J7" s="34">
        <v>81.510000000000005</v>
      </c>
    </row>
    <row r="8" spans="1:10" ht="25.5" x14ac:dyDescent="0.25">
      <c r="B8" t="s">
        <v>47</v>
      </c>
      <c r="C8">
        <v>2032</v>
      </c>
      <c r="D8" s="35" t="s">
        <v>138</v>
      </c>
      <c r="E8" s="35" t="s">
        <v>140</v>
      </c>
      <c r="F8" s="34" t="s">
        <v>41</v>
      </c>
      <c r="G8" s="34">
        <v>65</v>
      </c>
      <c r="H8" s="34">
        <v>1</v>
      </c>
      <c r="I8" s="34" t="s">
        <v>27</v>
      </c>
      <c r="J8" s="34">
        <v>81.510000000000005</v>
      </c>
    </row>
    <row r="9" spans="1:10" ht="25.5" x14ac:dyDescent="0.25">
      <c r="B9" t="s">
        <v>48</v>
      </c>
      <c r="C9">
        <v>2033</v>
      </c>
      <c r="D9" s="35" t="s">
        <v>138</v>
      </c>
      <c r="E9" s="35" t="s">
        <v>141</v>
      </c>
      <c r="F9" s="34" t="s">
        <v>42</v>
      </c>
      <c r="G9" s="34">
        <v>65</v>
      </c>
      <c r="H9" s="34">
        <v>1</v>
      </c>
      <c r="I9" s="34" t="s">
        <v>27</v>
      </c>
      <c r="J9" s="34">
        <v>117.66</v>
      </c>
    </row>
    <row r="10" spans="1:10" ht="25.5" x14ac:dyDescent="0.25">
      <c r="B10" t="s">
        <v>50</v>
      </c>
      <c r="C10">
        <v>2034</v>
      </c>
      <c r="D10" s="35" t="s">
        <v>138</v>
      </c>
      <c r="E10" s="35" t="s">
        <v>142</v>
      </c>
      <c r="F10" s="34" t="s">
        <v>43</v>
      </c>
      <c r="G10" s="34">
        <v>20</v>
      </c>
      <c r="H10" s="34">
        <v>1</v>
      </c>
      <c r="I10" s="34" t="s">
        <v>27</v>
      </c>
      <c r="J10" s="34">
        <v>117.66</v>
      </c>
    </row>
    <row r="11" spans="1:10" ht="25.5" x14ac:dyDescent="0.25">
      <c r="B11" t="s">
        <v>53</v>
      </c>
      <c r="C11">
        <v>2035</v>
      </c>
      <c r="D11" s="35" t="s">
        <v>138</v>
      </c>
      <c r="E11" s="35" t="s">
        <v>143</v>
      </c>
      <c r="F11" s="34" t="s">
        <v>45</v>
      </c>
      <c r="G11" s="34">
        <v>60</v>
      </c>
      <c r="H11" s="34">
        <v>1</v>
      </c>
      <c r="I11" s="34" t="s">
        <v>27</v>
      </c>
      <c r="J11" s="34">
        <v>126.13</v>
      </c>
    </row>
    <row r="12" spans="1:10" ht="25.5" x14ac:dyDescent="0.25">
      <c r="B12" t="s">
        <v>54</v>
      </c>
      <c r="C12">
        <v>2036</v>
      </c>
      <c r="D12" s="35" t="s">
        <v>138</v>
      </c>
      <c r="E12" s="35" t="s">
        <v>144</v>
      </c>
      <c r="F12" s="34" t="s">
        <v>46</v>
      </c>
      <c r="G12" s="34">
        <v>25</v>
      </c>
      <c r="H12" s="34">
        <v>1</v>
      </c>
      <c r="I12" s="34" t="s">
        <v>27</v>
      </c>
      <c r="J12" s="34">
        <v>126.13</v>
      </c>
    </row>
    <row r="13" spans="1:10" ht="25.5" x14ac:dyDescent="0.25">
      <c r="B13" t="s">
        <v>55</v>
      </c>
      <c r="C13">
        <v>2037</v>
      </c>
      <c r="D13" s="35" t="s">
        <v>138</v>
      </c>
      <c r="E13" s="35" t="s">
        <v>145</v>
      </c>
      <c r="F13" s="34" t="s">
        <v>47</v>
      </c>
      <c r="G13" s="34">
        <v>65</v>
      </c>
      <c r="H13" s="34">
        <v>1</v>
      </c>
      <c r="I13" s="34" t="s">
        <v>27</v>
      </c>
      <c r="J13" s="34">
        <v>129.65</v>
      </c>
    </row>
    <row r="14" spans="1:10" ht="25.5" x14ac:dyDescent="0.25">
      <c r="B14" t="s">
        <v>56</v>
      </c>
      <c r="C14">
        <v>2038</v>
      </c>
      <c r="D14" s="35" t="s">
        <v>138</v>
      </c>
      <c r="E14" s="35" t="s">
        <v>146</v>
      </c>
      <c r="F14" s="34" t="s">
        <v>48</v>
      </c>
      <c r="G14" s="34">
        <v>20</v>
      </c>
      <c r="H14" s="34">
        <v>1</v>
      </c>
      <c r="I14" s="34" t="s">
        <v>27</v>
      </c>
      <c r="J14" s="34">
        <v>129.65</v>
      </c>
    </row>
    <row r="15" spans="1:10" ht="25.5" x14ac:dyDescent="0.25">
      <c r="B15" t="s">
        <v>57</v>
      </c>
      <c r="C15">
        <v>2039</v>
      </c>
      <c r="D15" s="35" t="s">
        <v>138</v>
      </c>
      <c r="E15" s="35" t="s">
        <v>147</v>
      </c>
      <c r="F15" s="34" t="s">
        <v>50</v>
      </c>
      <c r="G15" s="34">
        <v>74.3</v>
      </c>
      <c r="H15" s="34">
        <v>1</v>
      </c>
      <c r="I15" s="34" t="s">
        <v>51</v>
      </c>
      <c r="J15" s="34">
        <v>105.5</v>
      </c>
    </row>
    <row r="16" spans="1:10" ht="25.5" x14ac:dyDescent="0.25">
      <c r="B16" t="s">
        <v>58</v>
      </c>
      <c r="C16" t="s">
        <v>28</v>
      </c>
      <c r="D16" s="35" t="s">
        <v>138</v>
      </c>
      <c r="E16" s="35" t="s">
        <v>147</v>
      </c>
      <c r="F16" s="34" t="s">
        <v>53</v>
      </c>
      <c r="G16" s="34">
        <v>74.3</v>
      </c>
      <c r="H16" s="34">
        <v>1</v>
      </c>
      <c r="I16" s="34" t="s">
        <v>51</v>
      </c>
      <c r="J16" s="34">
        <v>105.5</v>
      </c>
    </row>
    <row r="17" spans="2:10" ht="25.5" x14ac:dyDescent="0.25">
      <c r="B17" t="s">
        <v>59</v>
      </c>
      <c r="D17" s="35" t="s">
        <v>138</v>
      </c>
      <c r="E17" s="35" t="s">
        <v>147</v>
      </c>
      <c r="F17" s="34" t="s">
        <v>54</v>
      </c>
      <c r="G17" s="34">
        <v>74.3</v>
      </c>
      <c r="H17" s="34">
        <v>0.9</v>
      </c>
      <c r="I17" s="34" t="s">
        <v>51</v>
      </c>
      <c r="J17" s="34">
        <v>105.5</v>
      </c>
    </row>
    <row r="18" spans="2:10" ht="25.5" x14ac:dyDescent="0.25">
      <c r="B18" t="s">
        <v>60</v>
      </c>
      <c r="D18" s="35" t="s">
        <v>138</v>
      </c>
      <c r="E18" s="35" t="s">
        <v>148</v>
      </c>
      <c r="F18" s="34" t="s">
        <v>55</v>
      </c>
      <c r="G18" s="34">
        <v>70</v>
      </c>
      <c r="H18" s="34">
        <v>1</v>
      </c>
      <c r="I18" s="34" t="s">
        <v>51</v>
      </c>
      <c r="J18" s="34">
        <v>105.5</v>
      </c>
    </row>
    <row r="19" spans="2:10" ht="25.5" x14ac:dyDescent="0.25">
      <c r="B19" t="s">
        <v>61</v>
      </c>
      <c r="D19" s="35" t="s">
        <v>138</v>
      </c>
      <c r="E19" s="35" t="s">
        <v>148</v>
      </c>
      <c r="F19" s="34" t="s">
        <v>56</v>
      </c>
      <c r="G19" s="34">
        <v>70</v>
      </c>
      <c r="H19" s="34">
        <v>1</v>
      </c>
      <c r="I19" s="34" t="s">
        <v>51</v>
      </c>
      <c r="J19" s="34">
        <v>105.5</v>
      </c>
    </row>
    <row r="20" spans="2:10" ht="25.5" x14ac:dyDescent="0.25">
      <c r="B20" t="s">
        <v>62</v>
      </c>
      <c r="D20" s="35" t="s">
        <v>138</v>
      </c>
      <c r="E20" s="35" t="s">
        <v>148</v>
      </c>
      <c r="F20" s="34" t="s">
        <v>57</v>
      </c>
      <c r="G20" s="34">
        <v>70</v>
      </c>
      <c r="H20" s="34">
        <v>0.9</v>
      </c>
      <c r="I20" s="34" t="s">
        <v>51</v>
      </c>
      <c r="J20" s="34">
        <v>105.5</v>
      </c>
    </row>
    <row r="21" spans="2:10" ht="25.5" x14ac:dyDescent="0.25">
      <c r="B21" t="s">
        <v>63</v>
      </c>
      <c r="D21" s="35" t="s">
        <v>138</v>
      </c>
      <c r="E21" s="35" t="s">
        <v>149</v>
      </c>
      <c r="F21" s="34" t="s">
        <v>58</v>
      </c>
      <c r="G21" s="34">
        <v>-25</v>
      </c>
      <c r="H21" s="34">
        <v>1</v>
      </c>
      <c r="I21" s="34" t="s">
        <v>51</v>
      </c>
      <c r="J21" s="34">
        <v>105.5</v>
      </c>
    </row>
    <row r="22" spans="2:10" ht="25.5" x14ac:dyDescent="0.25">
      <c r="B22" t="s">
        <v>65</v>
      </c>
      <c r="D22" s="35" t="s">
        <v>138</v>
      </c>
      <c r="E22" s="35" t="s">
        <v>149</v>
      </c>
      <c r="F22" s="34" t="s">
        <v>59</v>
      </c>
      <c r="G22" s="34">
        <v>-25</v>
      </c>
      <c r="H22" s="34">
        <v>1</v>
      </c>
      <c r="I22" s="34" t="s">
        <v>51</v>
      </c>
      <c r="J22" s="34">
        <v>105.5</v>
      </c>
    </row>
    <row r="23" spans="2:10" ht="25.5" x14ac:dyDescent="0.25">
      <c r="B23" t="s">
        <v>66</v>
      </c>
      <c r="D23" s="35" t="s">
        <v>138</v>
      </c>
      <c r="E23" s="35" t="s">
        <v>149</v>
      </c>
      <c r="F23" s="34" t="s">
        <v>60</v>
      </c>
      <c r="G23" s="34">
        <v>-25</v>
      </c>
      <c r="H23" s="34">
        <v>0.9</v>
      </c>
      <c r="I23" s="34" t="s">
        <v>51</v>
      </c>
      <c r="J23" s="34">
        <v>105.5</v>
      </c>
    </row>
    <row r="24" spans="2:10" ht="25.5" x14ac:dyDescent="0.25">
      <c r="B24" t="s">
        <v>67</v>
      </c>
      <c r="D24" s="35" t="s">
        <v>138</v>
      </c>
      <c r="E24" s="35" t="s">
        <v>150</v>
      </c>
      <c r="F24" s="34" t="s">
        <v>61</v>
      </c>
      <c r="G24" s="34">
        <v>25</v>
      </c>
      <c r="H24" s="34">
        <v>1</v>
      </c>
      <c r="I24" s="34" t="s">
        <v>51</v>
      </c>
      <c r="J24" s="34">
        <v>105.5</v>
      </c>
    </row>
    <row r="25" spans="2:10" ht="25.5" x14ac:dyDescent="0.25">
      <c r="B25" t="s">
        <v>68</v>
      </c>
      <c r="D25" s="35" t="s">
        <v>138</v>
      </c>
      <c r="E25" s="35" t="s">
        <v>150</v>
      </c>
      <c r="F25" s="34" t="s">
        <v>62</v>
      </c>
      <c r="G25" s="34">
        <v>25</v>
      </c>
      <c r="H25" s="34">
        <v>1</v>
      </c>
      <c r="I25" s="34" t="s">
        <v>51</v>
      </c>
      <c r="J25" s="34">
        <v>105.5</v>
      </c>
    </row>
    <row r="26" spans="2:10" ht="25.5" x14ac:dyDescent="0.25">
      <c r="B26" t="s">
        <v>69</v>
      </c>
      <c r="D26" s="35" t="s">
        <v>138</v>
      </c>
      <c r="E26" s="35" t="s">
        <v>150</v>
      </c>
      <c r="F26" s="34" t="s">
        <v>63</v>
      </c>
      <c r="G26" s="34">
        <v>25</v>
      </c>
      <c r="H26" s="34">
        <v>0.9</v>
      </c>
      <c r="I26" s="34" t="s">
        <v>51</v>
      </c>
      <c r="J26" s="34">
        <v>105.5</v>
      </c>
    </row>
    <row r="27" spans="2:10" ht="25.5" x14ac:dyDescent="0.25">
      <c r="B27" t="s">
        <v>70</v>
      </c>
      <c r="D27" s="35" t="s">
        <v>138</v>
      </c>
      <c r="E27" s="35" t="s">
        <v>151</v>
      </c>
      <c r="F27" s="34" t="s">
        <v>65</v>
      </c>
      <c r="G27" s="34">
        <v>87.1</v>
      </c>
      <c r="H27" s="34">
        <v>1</v>
      </c>
      <c r="I27" s="34" t="s">
        <v>27</v>
      </c>
      <c r="J27" s="34">
        <v>78.83</v>
      </c>
    </row>
    <row r="28" spans="2:10" ht="25.5" x14ac:dyDescent="0.25">
      <c r="B28" t="s">
        <v>71</v>
      </c>
      <c r="D28" s="35" t="s">
        <v>138</v>
      </c>
      <c r="E28" s="35" t="s">
        <v>151</v>
      </c>
      <c r="F28" s="34" t="s">
        <v>66</v>
      </c>
      <c r="G28" s="34">
        <v>87.1</v>
      </c>
      <c r="H28" s="34">
        <v>0.9</v>
      </c>
      <c r="I28" s="34" t="s">
        <v>27</v>
      </c>
      <c r="J28" s="34">
        <v>78.83</v>
      </c>
    </row>
    <row r="29" spans="2:10" ht="38.25" x14ac:dyDescent="0.25">
      <c r="B29" t="s">
        <v>72</v>
      </c>
      <c r="D29" s="35" t="s">
        <v>138</v>
      </c>
      <c r="E29" s="35" t="s">
        <v>152</v>
      </c>
      <c r="F29" s="34" t="s">
        <v>67</v>
      </c>
      <c r="G29" s="34">
        <v>80</v>
      </c>
      <c r="H29" s="34">
        <v>1</v>
      </c>
      <c r="I29" s="34" t="s">
        <v>27</v>
      </c>
      <c r="J29" s="34">
        <v>78.83</v>
      </c>
    </row>
    <row r="30" spans="2:10" ht="25.5" x14ac:dyDescent="0.25">
      <c r="B30" t="s">
        <v>74</v>
      </c>
      <c r="D30" s="35" t="s">
        <v>138</v>
      </c>
      <c r="E30" s="35" t="s">
        <v>152</v>
      </c>
      <c r="F30" s="34" t="s">
        <v>68</v>
      </c>
      <c r="G30" s="34">
        <v>80</v>
      </c>
      <c r="H30" s="34">
        <v>0.9</v>
      </c>
      <c r="I30" s="34" t="s">
        <v>27</v>
      </c>
      <c r="J30" s="34">
        <v>78.83</v>
      </c>
    </row>
    <row r="31" spans="2:10" ht="25.5" x14ac:dyDescent="0.25">
      <c r="B31" t="s">
        <v>75</v>
      </c>
      <c r="D31" s="35" t="s">
        <v>138</v>
      </c>
      <c r="E31" s="35" t="s">
        <v>153</v>
      </c>
      <c r="F31" s="34" t="s">
        <v>69</v>
      </c>
      <c r="G31" s="34">
        <v>-15</v>
      </c>
      <c r="H31" s="34">
        <v>1</v>
      </c>
      <c r="I31" s="34" t="s">
        <v>27</v>
      </c>
      <c r="J31" s="34">
        <v>78.83</v>
      </c>
    </row>
    <row r="32" spans="2:10" ht="25.5" x14ac:dyDescent="0.25">
      <c r="B32" t="s">
        <v>77</v>
      </c>
      <c r="D32" s="35" t="s">
        <v>138</v>
      </c>
      <c r="E32" s="35" t="s">
        <v>153</v>
      </c>
      <c r="F32" s="34" t="s">
        <v>70</v>
      </c>
      <c r="G32" s="34">
        <v>-15</v>
      </c>
      <c r="H32" s="34">
        <v>0.9</v>
      </c>
      <c r="I32" s="34" t="s">
        <v>27</v>
      </c>
      <c r="J32" s="34">
        <v>78.83</v>
      </c>
    </row>
    <row r="33" spans="2:10" ht="25.5" x14ac:dyDescent="0.25">
      <c r="B33" t="s">
        <v>80</v>
      </c>
      <c r="D33" s="35" t="s">
        <v>138</v>
      </c>
      <c r="E33" s="35" t="s">
        <v>154</v>
      </c>
      <c r="F33" s="34" t="s">
        <v>71</v>
      </c>
      <c r="G33" s="34">
        <v>35</v>
      </c>
      <c r="H33" s="34">
        <v>1</v>
      </c>
      <c r="I33" s="34" t="s">
        <v>27</v>
      </c>
      <c r="J33" s="34">
        <v>78.83</v>
      </c>
    </row>
    <row r="34" spans="2:10" ht="25.5" x14ac:dyDescent="0.25">
      <c r="B34" t="s">
        <v>81</v>
      </c>
      <c r="D34" s="35" t="s">
        <v>138</v>
      </c>
      <c r="E34" s="35" t="s">
        <v>154</v>
      </c>
      <c r="F34" s="34" t="s">
        <v>72</v>
      </c>
      <c r="G34" s="34">
        <v>35</v>
      </c>
      <c r="H34" s="34">
        <v>0.9</v>
      </c>
      <c r="I34" s="34" t="s">
        <v>27</v>
      </c>
      <c r="J34" s="34">
        <v>78.83</v>
      </c>
    </row>
    <row r="35" spans="2:10" ht="25.5" x14ac:dyDescent="0.25">
      <c r="B35" t="s">
        <v>82</v>
      </c>
      <c r="D35" s="35" t="s">
        <v>138</v>
      </c>
      <c r="E35" s="35" t="s">
        <v>155</v>
      </c>
      <c r="F35" s="34" t="s">
        <v>74</v>
      </c>
      <c r="G35" s="34">
        <v>78.400000000000006</v>
      </c>
      <c r="H35" s="34">
        <v>0.9</v>
      </c>
      <c r="I35" s="34" t="s">
        <v>27</v>
      </c>
      <c r="J35" s="34">
        <v>89.63</v>
      </c>
    </row>
    <row r="36" spans="2:10" ht="25.5" x14ac:dyDescent="0.25">
      <c r="B36" t="s">
        <v>83</v>
      </c>
      <c r="D36" s="35" t="s">
        <v>138</v>
      </c>
      <c r="E36" s="35" t="s">
        <v>155</v>
      </c>
      <c r="F36" s="34" t="s">
        <v>75</v>
      </c>
      <c r="G36" s="34">
        <v>78.400000000000006</v>
      </c>
      <c r="H36" s="34">
        <v>1</v>
      </c>
      <c r="I36" s="34" t="s">
        <v>27</v>
      </c>
      <c r="J36" s="34">
        <v>89.63</v>
      </c>
    </row>
    <row r="37" spans="2:10" ht="25.5" x14ac:dyDescent="0.25">
      <c r="B37" t="s">
        <v>84</v>
      </c>
      <c r="D37" s="35" t="s">
        <v>138</v>
      </c>
      <c r="E37" s="35" t="s">
        <v>156</v>
      </c>
      <c r="F37" s="34" t="s">
        <v>77</v>
      </c>
      <c r="G37" s="34">
        <v>0</v>
      </c>
      <c r="H37" s="34">
        <v>3.4</v>
      </c>
      <c r="I37" s="34" t="s">
        <v>78</v>
      </c>
      <c r="J37" s="34">
        <v>3.6</v>
      </c>
    </row>
    <row r="38" spans="2:10" x14ac:dyDescent="0.25">
      <c r="B38" t="s">
        <v>85</v>
      </c>
      <c r="D38" s="35" t="s">
        <v>138</v>
      </c>
      <c r="E38" s="35" t="s">
        <v>156</v>
      </c>
      <c r="F38" s="34" t="s">
        <v>80</v>
      </c>
      <c r="G38" s="34">
        <v>0</v>
      </c>
      <c r="H38" s="34">
        <v>4.4000000000000004</v>
      </c>
      <c r="I38" s="34" t="s">
        <v>78</v>
      </c>
      <c r="J38" s="34">
        <v>3.6</v>
      </c>
    </row>
    <row r="39" spans="2:10" ht="25.5" x14ac:dyDescent="0.25">
      <c r="B39" t="s">
        <v>86</v>
      </c>
      <c r="D39" s="35" t="s">
        <v>138</v>
      </c>
      <c r="E39" s="35" t="s">
        <v>156</v>
      </c>
      <c r="F39" s="34" t="s">
        <v>81</v>
      </c>
      <c r="G39" s="34">
        <v>0</v>
      </c>
      <c r="H39" s="34">
        <v>5</v>
      </c>
      <c r="I39" s="34" t="s">
        <v>78</v>
      </c>
      <c r="J39" s="34">
        <v>3.6</v>
      </c>
    </row>
    <row r="40" spans="2:10" x14ac:dyDescent="0.25">
      <c r="B40" t="s">
        <v>87</v>
      </c>
      <c r="D40" s="35" t="s">
        <v>138</v>
      </c>
      <c r="E40" s="35" t="s">
        <v>156</v>
      </c>
      <c r="F40" s="34" t="s">
        <v>82</v>
      </c>
      <c r="G40" s="34">
        <v>0</v>
      </c>
      <c r="H40" s="34">
        <v>3.3</v>
      </c>
      <c r="I40" s="34" t="s">
        <v>78</v>
      </c>
      <c r="J40" s="34">
        <v>3.6</v>
      </c>
    </row>
    <row r="41" spans="2:10" x14ac:dyDescent="0.25">
      <c r="B41" t="s">
        <v>88</v>
      </c>
      <c r="D41" s="35" t="s">
        <v>138</v>
      </c>
      <c r="E41" s="35" t="s">
        <v>156</v>
      </c>
      <c r="F41" s="34" t="s">
        <v>83</v>
      </c>
      <c r="G41" s="34">
        <v>0</v>
      </c>
      <c r="H41" s="34">
        <v>2.1</v>
      </c>
      <c r="I41" s="34" t="s">
        <v>78</v>
      </c>
      <c r="J41" s="34">
        <v>3.6</v>
      </c>
    </row>
    <row r="42" spans="2:10" x14ac:dyDescent="0.25">
      <c r="B42" t="s">
        <v>90</v>
      </c>
      <c r="D42" s="35" t="s">
        <v>138</v>
      </c>
      <c r="E42" s="35" t="s">
        <v>156</v>
      </c>
      <c r="F42" s="34" t="s">
        <v>84</v>
      </c>
      <c r="G42" s="34">
        <v>0</v>
      </c>
      <c r="H42" s="34">
        <v>2.6</v>
      </c>
      <c r="I42" s="34" t="s">
        <v>78</v>
      </c>
      <c r="J42" s="34">
        <v>3.6</v>
      </c>
    </row>
    <row r="43" spans="2:10" x14ac:dyDescent="0.25">
      <c r="B43" t="s">
        <v>92</v>
      </c>
      <c r="D43" s="35" t="s">
        <v>138</v>
      </c>
      <c r="E43" s="35" t="s">
        <v>156</v>
      </c>
      <c r="F43" s="34" t="s">
        <v>85</v>
      </c>
      <c r="G43" s="34">
        <v>0</v>
      </c>
      <c r="H43" s="34">
        <v>3.8</v>
      </c>
      <c r="I43" s="34" t="s">
        <v>78</v>
      </c>
      <c r="J43" s="34">
        <v>3.6</v>
      </c>
    </row>
    <row r="44" spans="2:10" ht="25.5" x14ac:dyDescent="0.25">
      <c r="B44" t="s">
        <v>93</v>
      </c>
      <c r="D44" s="35" t="s">
        <v>138</v>
      </c>
      <c r="E44" s="35" t="s">
        <v>156</v>
      </c>
      <c r="F44" s="34" t="s">
        <v>86</v>
      </c>
      <c r="G44" s="34">
        <v>0</v>
      </c>
      <c r="H44" s="34">
        <v>3.4</v>
      </c>
      <c r="I44" s="34" t="s">
        <v>78</v>
      </c>
      <c r="J44" s="34">
        <v>3.6</v>
      </c>
    </row>
    <row r="45" spans="2:10" x14ac:dyDescent="0.25">
      <c r="B45" t="s">
        <v>94</v>
      </c>
      <c r="D45" s="35" t="s">
        <v>138</v>
      </c>
      <c r="E45" s="35" t="s">
        <v>156</v>
      </c>
      <c r="F45" s="34" t="s">
        <v>87</v>
      </c>
      <c r="G45" s="34">
        <v>0</v>
      </c>
      <c r="H45" s="34">
        <v>2.7</v>
      </c>
      <c r="I45" s="34" t="s">
        <v>78</v>
      </c>
      <c r="J45" s="34">
        <v>3.6</v>
      </c>
    </row>
    <row r="46" spans="2:10" x14ac:dyDescent="0.25">
      <c r="B46" t="s">
        <v>95</v>
      </c>
      <c r="D46" s="35" t="s">
        <v>138</v>
      </c>
      <c r="E46" s="35" t="s">
        <v>156</v>
      </c>
      <c r="F46" s="34" t="s">
        <v>88</v>
      </c>
      <c r="G46" s="34">
        <v>0</v>
      </c>
      <c r="H46" s="34">
        <v>3.2</v>
      </c>
      <c r="I46" s="34" t="s">
        <v>78</v>
      </c>
      <c r="J46" s="34">
        <v>3.6</v>
      </c>
    </row>
    <row r="47" spans="2:10" ht="25.5" x14ac:dyDescent="0.25">
      <c r="B47" t="s">
        <v>96</v>
      </c>
      <c r="D47" s="35" t="s">
        <v>138</v>
      </c>
      <c r="E47" s="35" t="s">
        <v>157</v>
      </c>
      <c r="F47" s="34" t="s">
        <v>90</v>
      </c>
      <c r="G47" s="34">
        <v>100</v>
      </c>
      <c r="H47" s="34">
        <v>2.5</v>
      </c>
      <c r="I47" s="34" t="s">
        <v>91</v>
      </c>
      <c r="J47" s="34">
        <v>120</v>
      </c>
    </row>
    <row r="48" spans="2:10" ht="25.5" x14ac:dyDescent="0.25">
      <c r="B48" t="s">
        <v>97</v>
      </c>
      <c r="D48" s="35" t="s">
        <v>138</v>
      </c>
      <c r="E48" s="35" t="s">
        <v>157</v>
      </c>
      <c r="F48" s="34" t="s">
        <v>92</v>
      </c>
      <c r="G48" s="34">
        <v>100</v>
      </c>
      <c r="H48" s="34">
        <v>1.9</v>
      </c>
      <c r="I48" s="34" t="s">
        <v>91</v>
      </c>
      <c r="J48" s="34">
        <v>120</v>
      </c>
    </row>
    <row r="49" spans="2:10" ht="25.5" x14ac:dyDescent="0.25">
      <c r="B49" t="s">
        <v>98</v>
      </c>
      <c r="D49" s="35" t="s">
        <v>138</v>
      </c>
      <c r="E49" s="35" t="s">
        <v>157</v>
      </c>
      <c r="F49" s="34" t="s">
        <v>93</v>
      </c>
      <c r="G49" s="34">
        <v>100</v>
      </c>
      <c r="H49" s="34">
        <v>2.1</v>
      </c>
      <c r="I49" s="34" t="s">
        <v>91</v>
      </c>
      <c r="J49" s="34">
        <v>120</v>
      </c>
    </row>
    <row r="50" spans="2:10" ht="25.5" x14ac:dyDescent="0.25">
      <c r="B50" t="s">
        <v>99</v>
      </c>
      <c r="D50" s="35" t="s">
        <v>138</v>
      </c>
      <c r="E50" s="35" t="s">
        <v>158</v>
      </c>
      <c r="F50" s="34" t="s">
        <v>94</v>
      </c>
      <c r="G50" s="34">
        <v>95</v>
      </c>
      <c r="H50" s="34">
        <v>2.5</v>
      </c>
      <c r="I50" s="34" t="s">
        <v>91</v>
      </c>
      <c r="J50" s="34">
        <v>120</v>
      </c>
    </row>
    <row r="51" spans="2:10" ht="25.5" x14ac:dyDescent="0.25">
      <c r="B51" t="s">
        <v>100</v>
      </c>
      <c r="D51" s="35" t="s">
        <v>138</v>
      </c>
      <c r="E51" s="35" t="s">
        <v>158</v>
      </c>
      <c r="F51" s="34" t="s">
        <v>95</v>
      </c>
      <c r="G51" s="34">
        <v>95</v>
      </c>
      <c r="H51" s="34">
        <v>1.9</v>
      </c>
      <c r="I51" s="34" t="s">
        <v>91</v>
      </c>
      <c r="J51" s="34">
        <v>120</v>
      </c>
    </row>
    <row r="52" spans="2:10" ht="25.5" x14ac:dyDescent="0.25">
      <c r="B52" t="s">
        <v>101</v>
      </c>
      <c r="D52" s="35" t="s">
        <v>138</v>
      </c>
      <c r="E52" s="35" t="s">
        <v>158</v>
      </c>
      <c r="F52" s="34" t="s">
        <v>96</v>
      </c>
      <c r="G52" s="34">
        <v>95</v>
      </c>
      <c r="H52" s="34">
        <v>2.1</v>
      </c>
      <c r="I52" s="34" t="s">
        <v>91</v>
      </c>
      <c r="J52" s="34">
        <v>120</v>
      </c>
    </row>
    <row r="53" spans="2:10" ht="25.5" x14ac:dyDescent="0.25">
      <c r="B53" t="s">
        <v>102</v>
      </c>
      <c r="D53" s="35" t="s">
        <v>138</v>
      </c>
      <c r="E53" s="35" t="s">
        <v>159</v>
      </c>
      <c r="F53" s="34" t="s">
        <v>97</v>
      </c>
      <c r="G53" s="34">
        <v>0</v>
      </c>
      <c r="H53" s="34">
        <v>2.5</v>
      </c>
      <c r="I53" s="34" t="s">
        <v>91</v>
      </c>
      <c r="J53" s="34">
        <v>120</v>
      </c>
    </row>
    <row r="54" spans="2:10" ht="25.5" x14ac:dyDescent="0.25">
      <c r="B54" t="s">
        <v>103</v>
      </c>
      <c r="D54" s="35" t="s">
        <v>138</v>
      </c>
      <c r="E54" s="35" t="s">
        <v>159</v>
      </c>
      <c r="F54" s="34" t="s">
        <v>98</v>
      </c>
      <c r="G54" s="34">
        <v>0</v>
      </c>
      <c r="H54" s="34">
        <v>1.9</v>
      </c>
      <c r="I54" s="34" t="s">
        <v>91</v>
      </c>
      <c r="J54" s="34">
        <v>120</v>
      </c>
    </row>
    <row r="55" spans="2:10" ht="25.5" x14ac:dyDescent="0.25">
      <c r="B55" t="s">
        <v>104</v>
      </c>
      <c r="D55" s="35" t="s">
        <v>138</v>
      </c>
      <c r="E55" s="35" t="s">
        <v>159</v>
      </c>
      <c r="F55" s="34" t="s">
        <v>99</v>
      </c>
      <c r="G55" s="34">
        <v>0</v>
      </c>
      <c r="H55" s="34">
        <v>2.1</v>
      </c>
      <c r="I55" s="34" t="s">
        <v>91</v>
      </c>
      <c r="J55" s="34">
        <v>120</v>
      </c>
    </row>
    <row r="56" spans="2:10" ht="25.5" x14ac:dyDescent="0.25">
      <c r="B56" t="s">
        <v>105</v>
      </c>
      <c r="D56" s="35" t="s">
        <v>138</v>
      </c>
      <c r="E56" s="35" t="s">
        <v>160</v>
      </c>
      <c r="F56" s="34" t="s">
        <v>100</v>
      </c>
      <c r="G56" s="34">
        <v>50</v>
      </c>
      <c r="H56" s="34">
        <v>2.5</v>
      </c>
      <c r="I56" s="34" t="s">
        <v>91</v>
      </c>
      <c r="J56" s="34">
        <v>120</v>
      </c>
    </row>
    <row r="57" spans="2:10" ht="25.5" x14ac:dyDescent="0.25">
      <c r="B57" t="s">
        <v>106</v>
      </c>
      <c r="D57" s="35" t="s">
        <v>138</v>
      </c>
      <c r="E57" s="35" t="s">
        <v>160</v>
      </c>
      <c r="F57" s="34" t="s">
        <v>101</v>
      </c>
      <c r="G57" s="34">
        <v>50</v>
      </c>
      <c r="H57" s="34">
        <v>1.9</v>
      </c>
      <c r="I57" s="34" t="s">
        <v>91</v>
      </c>
      <c r="J57" s="34">
        <v>120</v>
      </c>
    </row>
    <row r="58" spans="2:10" ht="25.5" x14ac:dyDescent="0.25">
      <c r="B58" t="s">
        <v>107</v>
      </c>
      <c r="D58" s="35" t="s">
        <v>138</v>
      </c>
      <c r="E58" s="35" t="s">
        <v>160</v>
      </c>
      <c r="F58" s="34" t="s">
        <v>102</v>
      </c>
      <c r="G58" s="34">
        <v>50</v>
      </c>
      <c r="H58" s="34">
        <v>2.1</v>
      </c>
      <c r="I58" s="34" t="s">
        <v>91</v>
      </c>
      <c r="J58" s="34">
        <v>120</v>
      </c>
    </row>
    <row r="59" spans="2:10" ht="25.5" x14ac:dyDescent="0.25">
      <c r="B59" t="s">
        <v>108</v>
      </c>
      <c r="D59" s="35" t="s">
        <v>138</v>
      </c>
      <c r="E59" s="35" t="s">
        <v>161</v>
      </c>
      <c r="F59" s="34" t="s">
        <v>103</v>
      </c>
      <c r="G59" s="34">
        <v>230</v>
      </c>
      <c r="H59" s="34">
        <v>2.5</v>
      </c>
      <c r="I59" s="34" t="s">
        <v>91</v>
      </c>
      <c r="J59" s="34">
        <v>120</v>
      </c>
    </row>
    <row r="60" spans="2:10" ht="25.5" x14ac:dyDescent="0.25">
      <c r="B60" t="s">
        <v>109</v>
      </c>
      <c r="D60" s="35" t="s">
        <v>138</v>
      </c>
      <c r="E60" s="35" t="s">
        <v>161</v>
      </c>
      <c r="F60" s="34" t="s">
        <v>104</v>
      </c>
      <c r="G60" s="34">
        <v>230</v>
      </c>
      <c r="H60" s="34">
        <v>1.9</v>
      </c>
      <c r="I60" s="34" t="s">
        <v>91</v>
      </c>
      <c r="J60" s="34">
        <v>120</v>
      </c>
    </row>
    <row r="61" spans="2:10" ht="25.5" x14ac:dyDescent="0.25">
      <c r="B61" t="s">
        <v>110</v>
      </c>
      <c r="D61" s="35" t="s">
        <v>138</v>
      </c>
      <c r="E61" s="35" t="s">
        <v>161</v>
      </c>
      <c r="F61" s="34" t="s">
        <v>105</v>
      </c>
      <c r="G61" s="34">
        <v>230</v>
      </c>
      <c r="H61" s="34">
        <v>2.1</v>
      </c>
      <c r="I61" s="34" t="s">
        <v>91</v>
      </c>
      <c r="J61" s="34">
        <v>120</v>
      </c>
    </row>
    <row r="62" spans="2:10" ht="25.5" x14ac:dyDescent="0.25">
      <c r="B62" t="s">
        <v>111</v>
      </c>
      <c r="D62" s="35" t="s">
        <v>138</v>
      </c>
      <c r="E62" s="35" t="s">
        <v>162</v>
      </c>
      <c r="F62" s="34" t="s">
        <v>106</v>
      </c>
      <c r="G62" s="34">
        <v>20</v>
      </c>
      <c r="H62" s="34">
        <v>2.5</v>
      </c>
      <c r="I62" s="34" t="s">
        <v>91</v>
      </c>
      <c r="J62" s="34">
        <v>120</v>
      </c>
    </row>
    <row r="63" spans="2:10" ht="25.5" x14ac:dyDescent="0.25">
      <c r="B63" t="s">
        <v>112</v>
      </c>
      <c r="D63" s="35" t="s">
        <v>138</v>
      </c>
      <c r="E63" s="35" t="s">
        <v>162</v>
      </c>
      <c r="F63" s="34" t="s">
        <v>107</v>
      </c>
      <c r="G63" s="34">
        <v>20</v>
      </c>
      <c r="H63" s="34">
        <v>1.9</v>
      </c>
      <c r="I63" s="34" t="s">
        <v>91</v>
      </c>
      <c r="J63" s="34">
        <v>120</v>
      </c>
    </row>
    <row r="64" spans="2:10" ht="25.5" x14ac:dyDescent="0.25">
      <c r="B64" t="s">
        <v>113</v>
      </c>
      <c r="D64" s="35" t="s">
        <v>138</v>
      </c>
      <c r="E64" s="35" t="s">
        <v>162</v>
      </c>
      <c r="F64" s="34" t="s">
        <v>108</v>
      </c>
      <c r="G64" s="34">
        <v>20</v>
      </c>
      <c r="H64" s="34">
        <v>2.1</v>
      </c>
      <c r="I64" s="34" t="s">
        <v>91</v>
      </c>
      <c r="J64" s="34">
        <v>120</v>
      </c>
    </row>
    <row r="65" spans="2:10" ht="25.5" x14ac:dyDescent="0.25">
      <c r="B65" t="s">
        <v>114</v>
      </c>
      <c r="D65" s="35" t="s">
        <v>138</v>
      </c>
      <c r="E65" s="35" t="s">
        <v>163</v>
      </c>
      <c r="F65" s="34" t="s">
        <v>109</v>
      </c>
      <c r="G65" s="34">
        <v>145</v>
      </c>
      <c r="H65" s="34">
        <v>2.5</v>
      </c>
      <c r="I65" s="34" t="s">
        <v>91</v>
      </c>
      <c r="J65" s="34">
        <v>120</v>
      </c>
    </row>
    <row r="66" spans="2:10" ht="25.5" x14ac:dyDescent="0.25">
      <c r="B66" t="s">
        <v>115</v>
      </c>
      <c r="D66" s="35" t="s">
        <v>138</v>
      </c>
      <c r="E66" s="35" t="s">
        <v>163</v>
      </c>
      <c r="F66" s="34" t="s">
        <v>110</v>
      </c>
      <c r="G66" s="34">
        <v>145</v>
      </c>
      <c r="H66" s="34">
        <v>1.9</v>
      </c>
      <c r="I66" s="34" t="s">
        <v>91</v>
      </c>
      <c r="J66" s="34">
        <v>120</v>
      </c>
    </row>
    <row r="67" spans="2:10" ht="25.5" x14ac:dyDescent="0.25">
      <c r="B67" t="s">
        <v>116</v>
      </c>
      <c r="D67" s="35" t="s">
        <v>138</v>
      </c>
      <c r="E67" s="35" t="s">
        <v>163</v>
      </c>
      <c r="F67" s="34" t="s">
        <v>111</v>
      </c>
      <c r="G67" s="34">
        <v>145</v>
      </c>
      <c r="H67" s="34">
        <v>2.1</v>
      </c>
      <c r="I67" s="34" t="s">
        <v>91</v>
      </c>
      <c r="J67" s="34">
        <v>120</v>
      </c>
    </row>
    <row r="68" spans="2:10" ht="25.5" x14ac:dyDescent="0.25">
      <c r="B68" t="s">
        <v>117</v>
      </c>
      <c r="D68" s="35" t="s">
        <v>138</v>
      </c>
      <c r="E68" s="35" t="s">
        <v>164</v>
      </c>
      <c r="F68" s="34" t="s">
        <v>112</v>
      </c>
      <c r="G68" s="34">
        <v>135</v>
      </c>
      <c r="H68" s="34">
        <v>2.5</v>
      </c>
      <c r="I68" s="34" t="s">
        <v>91</v>
      </c>
      <c r="J68" s="34">
        <v>120</v>
      </c>
    </row>
    <row r="69" spans="2:10" ht="25.5" x14ac:dyDescent="0.25">
      <c r="B69" t="s">
        <v>118</v>
      </c>
      <c r="D69" s="35" t="s">
        <v>138</v>
      </c>
      <c r="E69" s="35" t="s">
        <v>164</v>
      </c>
      <c r="F69" s="34" t="s">
        <v>113</v>
      </c>
      <c r="G69" s="34">
        <v>135</v>
      </c>
      <c r="H69" s="34">
        <v>1.9</v>
      </c>
      <c r="I69" s="34" t="s">
        <v>91</v>
      </c>
      <c r="J69" s="34">
        <v>120</v>
      </c>
    </row>
    <row r="70" spans="2:10" ht="25.5" x14ac:dyDescent="0.25">
      <c r="B70" t="s">
        <v>119</v>
      </c>
      <c r="D70" s="35" t="s">
        <v>138</v>
      </c>
      <c r="E70" s="35" t="s">
        <v>164</v>
      </c>
      <c r="F70" s="34" t="s">
        <v>114</v>
      </c>
      <c r="G70" s="34">
        <v>135</v>
      </c>
      <c r="H70" s="34">
        <v>2.1</v>
      </c>
      <c r="I70" s="34" t="s">
        <v>91</v>
      </c>
      <c r="J70" s="34">
        <v>120</v>
      </c>
    </row>
    <row r="71" spans="2:10" ht="25.5" x14ac:dyDescent="0.25">
      <c r="B71" t="s">
        <v>120</v>
      </c>
      <c r="D71" s="35" t="s">
        <v>138</v>
      </c>
      <c r="E71" s="35" t="s">
        <v>165</v>
      </c>
      <c r="F71" s="34" t="s">
        <v>115</v>
      </c>
      <c r="G71" s="34">
        <v>40</v>
      </c>
      <c r="H71" s="34">
        <v>2.5</v>
      </c>
      <c r="I71" s="34" t="s">
        <v>91</v>
      </c>
      <c r="J71" s="34">
        <v>120</v>
      </c>
    </row>
    <row r="72" spans="2:10" ht="25.5" x14ac:dyDescent="0.25">
      <c r="B72" t="s">
        <v>121</v>
      </c>
      <c r="D72" s="35" t="s">
        <v>138</v>
      </c>
      <c r="E72" s="35" t="s">
        <v>165</v>
      </c>
      <c r="F72" s="34" t="s">
        <v>116</v>
      </c>
      <c r="G72" s="34">
        <v>40</v>
      </c>
      <c r="H72" s="34">
        <v>1.9</v>
      </c>
      <c r="I72" s="34" t="s">
        <v>91</v>
      </c>
      <c r="J72" s="34">
        <v>120</v>
      </c>
    </row>
    <row r="73" spans="2:10" ht="25.5" x14ac:dyDescent="0.25">
      <c r="B73" t="s">
        <v>122</v>
      </c>
      <c r="D73" s="35" t="s">
        <v>138</v>
      </c>
      <c r="E73" s="35" t="s">
        <v>165</v>
      </c>
      <c r="F73" s="34" t="s">
        <v>117</v>
      </c>
      <c r="G73" s="34">
        <v>40</v>
      </c>
      <c r="H73" s="34">
        <v>2.1</v>
      </c>
      <c r="I73" s="34" t="s">
        <v>91</v>
      </c>
      <c r="J73" s="34">
        <v>120</v>
      </c>
    </row>
    <row r="74" spans="2:10" ht="25.5" x14ac:dyDescent="0.25">
      <c r="B74" t="s">
        <v>123</v>
      </c>
      <c r="D74" s="35" t="s">
        <v>138</v>
      </c>
      <c r="E74" s="35" t="s">
        <v>166</v>
      </c>
      <c r="F74" s="34" t="s">
        <v>118</v>
      </c>
      <c r="G74" s="34">
        <v>95</v>
      </c>
      <c r="H74" s="34">
        <v>2.5</v>
      </c>
      <c r="I74" s="34" t="s">
        <v>91</v>
      </c>
      <c r="J74" s="34">
        <v>120</v>
      </c>
    </row>
    <row r="75" spans="2:10" ht="25.5" x14ac:dyDescent="0.25">
      <c r="B75" t="s">
        <v>124</v>
      </c>
      <c r="D75" s="35" t="s">
        <v>138</v>
      </c>
      <c r="E75" s="35" t="s">
        <v>166</v>
      </c>
      <c r="F75" s="34" t="s">
        <v>119</v>
      </c>
      <c r="G75" s="34">
        <v>95</v>
      </c>
      <c r="H75" s="34">
        <v>1.9</v>
      </c>
      <c r="I75" s="34" t="s">
        <v>91</v>
      </c>
      <c r="J75" s="34">
        <v>120</v>
      </c>
    </row>
    <row r="76" spans="2:10" ht="25.5" x14ac:dyDescent="0.25">
      <c r="B76" t="s">
        <v>125</v>
      </c>
      <c r="D76" s="35" t="s">
        <v>138</v>
      </c>
      <c r="E76" s="35" t="s">
        <v>166</v>
      </c>
      <c r="F76" s="34" t="s">
        <v>120</v>
      </c>
      <c r="G76" s="34">
        <v>95</v>
      </c>
      <c r="H76" s="34">
        <v>2.1</v>
      </c>
      <c r="I76" s="34" t="s">
        <v>91</v>
      </c>
      <c r="J76" s="34">
        <v>120</v>
      </c>
    </row>
    <row r="77" spans="2:10" ht="25.5" x14ac:dyDescent="0.25">
      <c r="B77" t="s">
        <v>9</v>
      </c>
      <c r="D77" s="35" t="s">
        <v>138</v>
      </c>
      <c r="E77" s="35" t="s">
        <v>167</v>
      </c>
      <c r="F77" s="34" t="s">
        <v>121</v>
      </c>
      <c r="G77" s="34">
        <v>235</v>
      </c>
      <c r="H77" s="34">
        <v>2.5</v>
      </c>
      <c r="I77" s="34" t="s">
        <v>91</v>
      </c>
      <c r="J77" s="34">
        <v>120</v>
      </c>
    </row>
    <row r="78" spans="2:10" ht="25.5" x14ac:dyDescent="0.25">
      <c r="D78" s="35" t="s">
        <v>138</v>
      </c>
      <c r="E78" s="35" t="s">
        <v>167</v>
      </c>
      <c r="F78" s="34" t="s">
        <v>122</v>
      </c>
      <c r="G78" s="34">
        <v>235</v>
      </c>
      <c r="H78" s="34">
        <v>1.9</v>
      </c>
      <c r="I78" s="34" t="s">
        <v>91</v>
      </c>
      <c r="J78" s="34">
        <v>120</v>
      </c>
    </row>
    <row r="79" spans="2:10" ht="25.5" x14ac:dyDescent="0.25">
      <c r="D79" s="35" t="s">
        <v>138</v>
      </c>
      <c r="E79" s="35" t="s">
        <v>167</v>
      </c>
      <c r="F79" s="34" t="s">
        <v>123</v>
      </c>
      <c r="G79" s="34">
        <v>235</v>
      </c>
      <c r="H79" s="34">
        <v>2.1</v>
      </c>
      <c r="I79" s="34" t="s">
        <v>91</v>
      </c>
      <c r="J79" s="34">
        <v>120</v>
      </c>
    </row>
    <row r="80" spans="2:10" ht="25.5" x14ac:dyDescent="0.25">
      <c r="D80" s="35" t="s">
        <v>138</v>
      </c>
      <c r="E80" s="35" t="s">
        <v>168</v>
      </c>
      <c r="F80" s="34" t="s">
        <v>124</v>
      </c>
      <c r="G80" s="34">
        <v>10</v>
      </c>
      <c r="H80" s="34">
        <v>2.5</v>
      </c>
      <c r="I80" s="34" t="s">
        <v>91</v>
      </c>
      <c r="J80" s="34">
        <v>120</v>
      </c>
    </row>
    <row r="81" spans="4:10" ht="25.5" x14ac:dyDescent="0.25">
      <c r="D81" s="35" t="s">
        <v>138</v>
      </c>
      <c r="E81" s="35" t="s">
        <v>168</v>
      </c>
      <c r="F81" s="34" t="s">
        <v>125</v>
      </c>
      <c r="G81" s="34">
        <v>10</v>
      </c>
      <c r="H81" s="34">
        <v>1.9</v>
      </c>
      <c r="I81" s="34" t="s">
        <v>91</v>
      </c>
      <c r="J81" s="34">
        <v>120</v>
      </c>
    </row>
    <row r="82" spans="4:10" ht="25.5" x14ac:dyDescent="0.25">
      <c r="D82" s="35" t="s">
        <v>138</v>
      </c>
      <c r="E82" s="35" t="s">
        <v>168</v>
      </c>
      <c r="F82" s="34" t="s">
        <v>9</v>
      </c>
      <c r="G82" s="34">
        <v>10</v>
      </c>
      <c r="H82" s="34">
        <v>2.1</v>
      </c>
      <c r="I82" s="34" t="s">
        <v>91</v>
      </c>
      <c r="J82" s="34">
        <v>120</v>
      </c>
    </row>
    <row r="85" spans="4:10" ht="293.25" x14ac:dyDescent="0.25">
      <c r="D85" s="36" t="s">
        <v>169</v>
      </c>
      <c r="E85" s="37"/>
      <c r="F85" s="37"/>
      <c r="G85" s="37"/>
      <c r="H85" s="37"/>
      <c r="I85" s="37"/>
      <c r="J85" s="38"/>
    </row>
    <row r="86" spans="4:10" ht="30" customHeight="1" x14ac:dyDescent="0.25">
      <c r="D86" s="46"/>
      <c r="E86" s="40"/>
      <c r="F86" s="40"/>
      <c r="G86" s="40"/>
      <c r="H86" s="40"/>
      <c r="I86" s="40"/>
      <c r="J86" s="40"/>
    </row>
    <row r="87" spans="4:10" x14ac:dyDescent="0.25">
      <c r="D87" s="46"/>
      <c r="E87" s="47"/>
      <c r="F87" s="47"/>
      <c r="G87" s="47"/>
      <c r="H87" s="47"/>
      <c r="I87" s="47"/>
      <c r="J87" s="47"/>
    </row>
  </sheetData>
  <mergeCells count="3">
    <mergeCell ref="D1:J1"/>
    <mergeCell ref="D86:J87"/>
    <mergeCell ref="D2:J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f7e80c-61ed-4043-9da3-abd35210c977">
      <Terms xmlns="http://schemas.microsoft.com/office/infopath/2007/PartnerControls"/>
    </lcf76f155ced4ddcb4097134ff3c332f>
    <TaxCatchAll xmlns="cc46344e-ec94-4c24-ada3-0d817196d5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3ADBBAC300204D917756E66EBC370C" ma:contentTypeVersion="11" ma:contentTypeDescription="Create a new document." ma:contentTypeScope="" ma:versionID="6d173c42f34865b9f8477060fe68196c">
  <xsd:schema xmlns:xsd="http://www.w3.org/2001/XMLSchema" xmlns:xs="http://www.w3.org/2001/XMLSchema" xmlns:p="http://schemas.microsoft.com/office/2006/metadata/properties" xmlns:ns2="48f7e80c-61ed-4043-9da3-abd35210c977" xmlns:ns3="cc46344e-ec94-4c24-ada3-0d817196d5c6" targetNamespace="http://schemas.microsoft.com/office/2006/metadata/properties" ma:root="true" ma:fieldsID="8575ffacea3b5e53c725262313f9270d" ns2:_="" ns3:_="">
    <xsd:import namespace="48f7e80c-61ed-4043-9da3-abd35210c977"/>
    <xsd:import namespace="cc46344e-ec94-4c24-ada3-0d817196d5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7e80c-61ed-4043-9da3-abd35210c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6344e-ec94-4c24-ada3-0d817196d5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0f2beb5-cb91-42b1-8a7a-d6d1282bd884}" ma:internalName="TaxCatchAll" ma:showField="CatchAllData" ma:web="cc46344e-ec94-4c24-ada3-0d817196d5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BFC72-29E2-4874-BCF0-666354E83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D3649-C010-450C-AA3C-50C9623BCAD3}">
  <ds:schemaRefs>
    <ds:schemaRef ds:uri="http://schemas.microsoft.com/office/2006/metadata/properties"/>
    <ds:schemaRef ds:uri="http://schemas.microsoft.com/office/infopath/2007/PartnerControls"/>
    <ds:schemaRef ds:uri="97b00134-2dc2-4b69-a789-60cc13a2f129"/>
    <ds:schemaRef ds:uri="d61fa7b9-6b53-4c10-b6f3-1ed995c7efb2"/>
  </ds:schemaRefs>
</ds:datastoreItem>
</file>

<file path=customXml/itemProps3.xml><?xml version="1.0" encoding="utf-8"?>
<ds:datastoreItem xmlns:ds="http://schemas.openxmlformats.org/officeDocument/2006/customXml" ds:itemID="{2C7E357E-D1C1-4025-A560-BFCCCCAD6F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Calculator</vt:lpstr>
      <vt:lpstr>Deficit Estimator</vt:lpstr>
      <vt:lpstr>Credit Estimator</vt:lpstr>
      <vt:lpstr>FuelsList</vt:lpstr>
      <vt:lpstr>CreditFuels</vt:lpstr>
      <vt:lpstr>DeficitFuels</vt:lpstr>
      <vt:lpstr>Years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Putka, Sophie, ENV</cp:lastModifiedBy>
  <cp:revision/>
  <dcterms:created xsi:type="dcterms:W3CDTF">2026-03-16T16:06:01Z</dcterms:created>
  <dcterms:modified xsi:type="dcterms:W3CDTF">2026-03-20T22:03:11Z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0x010100C93ADBBAC300204D917756E66EBC370C</vt:lpwstr>
  </property>
  <property fmtid="{D5CDD505-2E9C-101B-9397-08002B2CF9AE}" pid="3" name="MediaServiceImageTags">
    <vt:lpwstr/>
  </property>
</Properties>
</file>