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FS01\Data$\WPD\SWQB\WPS\RAWR Services SWPA\"/>
    </mc:Choice>
  </mc:AlternateContent>
  <xr:revisionPtr revIDLastSave="0" documentId="13_ncr:1_{0C8B364A-82AA-419D-987D-840879E28AFE}" xr6:coauthVersionLast="47" xr6:coauthVersionMax="47" xr10:uidLastSave="{00000000-0000-0000-0000-000000000000}"/>
  <bookViews>
    <workbookView xWindow="-120" yWindow="-120" windowWidth="29040" windowHeight="17520" xr2:uid="{D90346DA-8653-4F13-A979-9714BB466021}"/>
  </bookViews>
  <sheets>
    <sheet name="README" sheetId="9" r:id="rId1"/>
    <sheet name="Budget Sheet" sheetId="1" r:id="rId2"/>
    <sheet name="Cost Summary by Category" sheetId="4" r:id="rId3"/>
    <sheet name="Rate Schedule" sheetId="8" r:id="rId4"/>
    <sheet name="PA Items with Category" sheetId="2"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 l="1"/>
  <c r="J7" i="1" s="1"/>
  <c r="H8" i="1"/>
  <c r="J8" i="1" s="1"/>
  <c r="H9" i="1"/>
  <c r="J9" i="1" s="1"/>
  <c r="H10" i="1"/>
  <c r="J10" i="1" s="1"/>
  <c r="H11" i="1"/>
  <c r="J11" i="1" s="1"/>
  <c r="H12" i="1"/>
  <c r="J12" i="1" s="1"/>
  <c r="H13" i="1"/>
  <c r="J13" i="1" s="1"/>
  <c r="H14" i="1"/>
  <c r="J14" i="1" s="1"/>
  <c r="H15" i="1"/>
  <c r="J15" i="1" s="1"/>
  <c r="H16" i="1"/>
  <c r="J16" i="1" s="1"/>
  <c r="H17" i="1"/>
  <c r="J17" i="1" s="1"/>
  <c r="H18" i="1"/>
  <c r="J18" i="1" s="1"/>
  <c r="H19" i="1"/>
  <c r="J19" i="1" s="1"/>
  <c r="H20" i="1"/>
  <c r="J20" i="1" s="1"/>
  <c r="H21" i="1"/>
  <c r="J21" i="1" s="1"/>
  <c r="H22" i="1"/>
  <c r="J22" i="1" s="1"/>
  <c r="H23" i="1"/>
  <c r="J23" i="1" s="1"/>
  <c r="H24" i="1"/>
  <c r="J24" i="1" s="1"/>
  <c r="H25" i="1"/>
  <c r="J25" i="1" s="1"/>
  <c r="H26" i="1"/>
  <c r="J26" i="1" s="1"/>
  <c r="H27" i="1"/>
  <c r="J27" i="1" s="1"/>
  <c r="H28" i="1"/>
  <c r="J28" i="1" s="1"/>
  <c r="H29" i="1"/>
  <c r="J29" i="1" s="1"/>
  <c r="H30" i="1"/>
  <c r="J30" i="1" s="1"/>
  <c r="H31" i="1"/>
  <c r="J31" i="1" s="1"/>
  <c r="H32" i="1"/>
  <c r="J32" i="1" s="1"/>
  <c r="H33" i="1"/>
  <c r="J33" i="1" s="1"/>
  <c r="H34" i="1"/>
  <c r="J34" i="1" s="1"/>
  <c r="H35" i="1"/>
  <c r="J35" i="1" s="1"/>
  <c r="H36" i="1"/>
  <c r="J36" i="1" s="1"/>
  <c r="H37" i="1"/>
  <c r="J37" i="1" s="1"/>
  <c r="H38" i="1"/>
  <c r="J38" i="1" s="1"/>
  <c r="H39" i="1"/>
  <c r="J39" i="1" s="1"/>
  <c r="H40" i="1"/>
  <c r="J40" i="1" s="1"/>
  <c r="H41" i="1"/>
  <c r="J41" i="1" s="1"/>
  <c r="H42" i="1"/>
  <c r="J42" i="1" s="1"/>
  <c r="H43" i="1"/>
  <c r="J43" i="1" s="1"/>
  <c r="H44" i="1"/>
  <c r="J44" i="1" s="1"/>
  <c r="H45" i="1"/>
  <c r="J45" i="1" s="1"/>
  <c r="H46" i="1"/>
  <c r="J46" i="1" s="1"/>
  <c r="H47" i="1"/>
  <c r="J47" i="1" s="1"/>
  <c r="H48" i="1"/>
  <c r="J48" i="1" s="1"/>
  <c r="H49" i="1"/>
  <c r="J49" i="1" s="1"/>
  <c r="H50" i="1"/>
  <c r="J50" i="1" s="1"/>
  <c r="H51" i="1"/>
  <c r="J51" i="1" s="1"/>
  <c r="H52" i="1"/>
  <c r="J52" i="1" s="1"/>
  <c r="H53" i="1"/>
  <c r="J53" i="1" s="1"/>
  <c r="H54" i="1"/>
  <c r="J54" i="1" s="1"/>
  <c r="H55" i="1"/>
  <c r="J55" i="1" s="1"/>
  <c r="H56" i="1"/>
  <c r="J56" i="1" s="1"/>
  <c r="H57" i="1"/>
  <c r="J57" i="1" s="1"/>
  <c r="H58" i="1"/>
  <c r="J58" i="1" s="1"/>
  <c r="H59" i="1"/>
  <c r="J59" i="1" s="1"/>
  <c r="H60" i="1"/>
  <c r="J60" i="1" s="1"/>
  <c r="H61" i="1"/>
  <c r="J61" i="1" s="1"/>
  <c r="H62" i="1"/>
  <c r="J62" i="1" s="1"/>
  <c r="H63" i="1"/>
  <c r="J63" i="1" s="1"/>
  <c r="H64" i="1"/>
  <c r="J64" i="1" s="1"/>
  <c r="H65" i="1"/>
  <c r="J65" i="1" s="1"/>
  <c r="H66" i="1"/>
  <c r="J66" i="1" s="1"/>
  <c r="H67" i="1"/>
  <c r="J67" i="1" s="1"/>
  <c r="H68" i="1"/>
  <c r="J68" i="1" s="1"/>
  <c r="H69" i="1"/>
  <c r="J69" i="1" s="1"/>
  <c r="H70" i="1"/>
  <c r="J70" i="1" s="1"/>
  <c r="H71" i="1"/>
  <c r="J71" i="1" s="1"/>
  <c r="H72" i="1"/>
  <c r="J72" i="1" s="1"/>
  <c r="H73" i="1"/>
  <c r="J73" i="1" s="1"/>
  <c r="H74" i="1"/>
  <c r="J74" i="1" s="1"/>
  <c r="H75" i="1"/>
  <c r="J75" i="1" s="1"/>
  <c r="H76" i="1"/>
  <c r="J76" i="1" s="1"/>
  <c r="H77" i="1"/>
  <c r="J77" i="1" s="1"/>
  <c r="H78" i="1"/>
  <c r="J78" i="1" s="1"/>
  <c r="H79" i="1"/>
  <c r="J79" i="1" s="1"/>
  <c r="H80" i="1"/>
  <c r="J80" i="1" s="1"/>
  <c r="H81" i="1"/>
  <c r="J81" i="1" s="1"/>
  <c r="H82" i="1"/>
  <c r="J82" i="1" s="1"/>
  <c r="H83" i="1"/>
  <c r="J83" i="1" s="1"/>
  <c r="H84" i="1"/>
  <c r="J84" i="1" s="1"/>
  <c r="H85" i="1"/>
  <c r="J85" i="1" s="1"/>
  <c r="H86" i="1"/>
  <c r="J86" i="1" s="1"/>
  <c r="H87" i="1"/>
  <c r="J87" i="1" s="1"/>
  <c r="H88" i="1"/>
  <c r="J88" i="1" s="1"/>
  <c r="H89" i="1"/>
  <c r="J89" i="1" s="1"/>
  <c r="H90" i="1"/>
  <c r="J90" i="1" s="1"/>
  <c r="H91" i="1"/>
  <c r="J91" i="1" s="1"/>
  <c r="H92" i="1"/>
  <c r="J92" i="1" s="1"/>
  <c r="H93" i="1"/>
  <c r="J93" i="1" s="1"/>
  <c r="H94" i="1"/>
  <c r="J94" i="1" s="1"/>
  <c r="H95" i="1"/>
  <c r="J95" i="1" s="1"/>
  <c r="H96" i="1"/>
  <c r="J96" i="1" s="1"/>
  <c r="H97" i="1"/>
  <c r="J97" i="1" s="1"/>
  <c r="H98" i="1"/>
  <c r="J98" i="1" s="1"/>
  <c r="H99" i="1"/>
  <c r="J99" i="1" s="1"/>
  <c r="H100" i="1"/>
  <c r="J100" i="1" s="1"/>
  <c r="H101" i="1"/>
  <c r="J101" i="1" s="1"/>
  <c r="H102" i="1"/>
  <c r="J102" i="1" s="1"/>
  <c r="H103" i="1"/>
  <c r="J103" i="1" s="1"/>
  <c r="H104" i="1"/>
  <c r="J104" i="1" s="1"/>
  <c r="H105" i="1"/>
  <c r="J105" i="1" s="1"/>
  <c r="H106" i="1"/>
  <c r="J106" i="1" s="1"/>
  <c r="H107" i="1"/>
  <c r="J107" i="1" s="1"/>
  <c r="H108" i="1"/>
  <c r="J108" i="1" s="1"/>
  <c r="H109" i="1"/>
  <c r="J109" i="1" s="1"/>
  <c r="H110" i="1"/>
  <c r="J110" i="1" s="1"/>
  <c r="H111" i="1"/>
  <c r="J111" i="1" s="1"/>
  <c r="H112" i="1"/>
  <c r="J112" i="1" s="1"/>
  <c r="H113" i="1"/>
  <c r="J113" i="1" s="1"/>
  <c r="H114" i="1"/>
  <c r="J114" i="1" s="1"/>
  <c r="H115" i="1"/>
  <c r="J115" i="1" s="1"/>
  <c r="H116" i="1"/>
  <c r="J116" i="1" s="1"/>
  <c r="H117" i="1"/>
  <c r="J117" i="1" s="1"/>
  <c r="H118" i="1"/>
  <c r="J118" i="1" s="1"/>
  <c r="H119" i="1"/>
  <c r="J119" i="1" s="1"/>
  <c r="H120" i="1"/>
  <c r="J120" i="1" s="1"/>
  <c r="H121" i="1"/>
  <c r="J121" i="1" s="1"/>
  <c r="H122" i="1"/>
  <c r="J122" i="1" s="1"/>
  <c r="H123" i="1"/>
  <c r="J123" i="1" s="1"/>
  <c r="H124" i="1"/>
  <c r="J124" i="1" s="1"/>
  <c r="H125" i="1"/>
  <c r="J125" i="1" s="1"/>
  <c r="H126" i="1"/>
  <c r="J126" i="1" s="1"/>
  <c r="H127" i="1"/>
  <c r="J127" i="1" s="1"/>
  <c r="H128" i="1"/>
  <c r="J128" i="1" s="1"/>
  <c r="H129" i="1"/>
  <c r="J129" i="1" s="1"/>
  <c r="H130" i="1"/>
  <c r="J130" i="1" s="1"/>
  <c r="H131" i="1"/>
  <c r="J131" i="1" s="1"/>
  <c r="H132" i="1"/>
  <c r="J132" i="1" s="1"/>
  <c r="H133" i="1"/>
  <c r="J133" i="1" s="1"/>
  <c r="H134" i="1"/>
  <c r="J134" i="1" s="1"/>
  <c r="H135" i="1"/>
  <c r="J135" i="1" s="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33" i="1"/>
  <c r="C34" i="1"/>
  <c r="C35" i="1"/>
  <c r="C36" i="1"/>
  <c r="C37" i="1"/>
  <c r="C38" i="1"/>
  <c r="C39" i="1"/>
  <c r="C27" i="1"/>
  <c r="C28" i="1"/>
  <c r="C29" i="1"/>
  <c r="C30" i="1"/>
  <c r="C31" i="1"/>
  <c r="C23" i="1"/>
  <c r="C24" i="1"/>
  <c r="C25" i="1"/>
  <c r="C26" i="1"/>
  <c r="C14" i="1"/>
  <c r="C15" i="1"/>
  <c r="C16" i="1"/>
  <c r="C17" i="1"/>
  <c r="C18" i="1"/>
  <c r="C11" i="1"/>
  <c r="C12" i="1"/>
  <c r="C13" i="1"/>
  <c r="C6" i="1"/>
  <c r="C7" i="1"/>
  <c r="C8" i="1"/>
  <c r="C9" i="1"/>
  <c r="H136" i="1"/>
  <c r="J136" i="1" s="1"/>
  <c r="H137" i="1"/>
  <c r="J137" i="1" s="1"/>
  <c r="H138" i="1"/>
  <c r="J138" i="1" s="1"/>
  <c r="C136" i="1"/>
  <c r="C137" i="1"/>
  <c r="C138" i="1"/>
  <c r="C32" i="1"/>
  <c r="C20" i="1"/>
  <c r="C21" i="1"/>
  <c r="C22" i="1"/>
  <c r="C19" i="1"/>
  <c r="C10" i="1"/>
  <c r="I139" i="1"/>
  <c r="H6" i="1"/>
  <c r="C6" i="4" l="1"/>
  <c r="B6" i="4"/>
  <c r="C3" i="4"/>
  <c r="B5" i="4"/>
  <c r="J6" i="1"/>
  <c r="B3" i="4"/>
  <c r="C7" i="4"/>
  <c r="B7" i="4"/>
  <c r="C5" i="4"/>
  <c r="B8" i="4"/>
  <c r="C8" i="4"/>
  <c r="C2" i="4"/>
  <c r="B2" i="4"/>
  <c r="C4" i="4"/>
  <c r="B4" i="4"/>
  <c r="D4" i="4" l="1"/>
  <c r="J139" i="1"/>
  <c r="D5" i="4"/>
  <c r="D8" i="4"/>
  <c r="D7" i="4"/>
  <c r="B9" i="4"/>
  <c r="H139" i="1"/>
  <c r="D6" i="4" l="1"/>
  <c r="D3" i="4"/>
  <c r="D2" i="4"/>
  <c r="C9" i="4"/>
  <c r="D9" i="4" s="1"/>
</calcChain>
</file>

<file path=xl/sharedStrings.xml><?xml version="1.0" encoding="utf-8"?>
<sst xmlns="http://schemas.openxmlformats.org/spreadsheetml/2006/main" count="470" uniqueCount="134">
  <si>
    <t>📘 SWPA Budget Estimator Workbook Instructions</t>
  </si>
  <si>
    <t>🗂️ Workbook Structure:</t>
  </si>
  <si>
    <t>1. Sheet 1: Budget Sheet</t>
  </si>
  <si>
    <t>2. Sheet 2: Cost Summary By Category</t>
  </si>
  <si>
    <t>3. Sheet 3: Rate Schedules</t>
  </si>
  <si>
    <t xml:space="preserve">     -Manual data entry required.</t>
  </si>
  <si>
    <t>4. Sheet 4: PA Item List (Reference Only)</t>
  </si>
  <si>
    <t xml:space="preserve">   - Contains approved Price Agreement Items with defined Category</t>
  </si>
  <si>
    <t>Task Name</t>
  </si>
  <si>
    <t>Items/Services</t>
  </si>
  <si>
    <t>Category-Auto-populated Entry</t>
  </si>
  <si>
    <t>Category-Manual Entry</t>
  </si>
  <si>
    <t>PA Item?</t>
  </si>
  <si>
    <t>Quantity</t>
  </si>
  <si>
    <t>Requested Funds</t>
  </si>
  <si>
    <t>Cash or In-Kind Match</t>
  </si>
  <si>
    <t>Total Budget</t>
  </si>
  <si>
    <t>Task 1</t>
  </si>
  <si>
    <t>Item Number and Description</t>
  </si>
  <si>
    <t>Y</t>
  </si>
  <si>
    <t>Other</t>
  </si>
  <si>
    <t>N</t>
  </si>
  <si>
    <t>Task 2</t>
  </si>
  <si>
    <t>Task  3</t>
  </si>
  <si>
    <t>Task 4</t>
  </si>
  <si>
    <t>Task 5</t>
  </si>
  <si>
    <t>Task 6</t>
  </si>
  <si>
    <t>Task 7</t>
  </si>
  <si>
    <t>Task 8</t>
  </si>
  <si>
    <t>Task 9</t>
  </si>
  <si>
    <t>Task 10</t>
  </si>
  <si>
    <t>Estimated GRT (location 1)</t>
  </si>
  <si>
    <t>Tax</t>
  </si>
  <si>
    <t>Estimated GRT (location 2)</t>
  </si>
  <si>
    <t>Estimated GRT (location 3)</t>
  </si>
  <si>
    <t>TOTAL</t>
  </si>
  <si>
    <t>     </t>
  </si>
  <si>
    <t>Category</t>
  </si>
  <si>
    <t>Requested Fund</t>
  </si>
  <si>
    <t>Total Amount</t>
  </si>
  <si>
    <t>PERSONNEL</t>
  </si>
  <si>
    <t>EQUIPMENT</t>
  </si>
  <si>
    <t>TRAVEL</t>
  </si>
  <si>
    <t>SUPPLIES</t>
  </si>
  <si>
    <t>SUB CONTRACTUAL</t>
  </si>
  <si>
    <t>OTHER</t>
  </si>
  <si>
    <t>NMGRT on Labor (Alb 7.625%)</t>
  </si>
  <si>
    <t>Total Project</t>
  </si>
  <si>
    <t xml:space="preserve">No Manual Entry Required
</t>
  </si>
  <si>
    <t>Staff Member</t>
  </si>
  <si>
    <t>Position</t>
  </si>
  <si>
    <t>Hourly Rate</t>
  </si>
  <si>
    <t>Match Amount</t>
  </si>
  <si>
    <t xml:space="preserve">Manual Entry Required
</t>
  </si>
  <si>
    <t xml:space="preserve">Category </t>
  </si>
  <si>
    <t>1. Mechanical Cutting of Trees/Shrubs, Average Slope less than 35% (e.g., feller buncher), cost per acre</t>
  </si>
  <si>
    <t>2. Mechanical Cutting of Trees/Shrubs, Average Slope greater than 35%, cost per acre</t>
  </si>
  <si>
    <t>3. Mechanical Mastication, Average Slope less than 35% (e.g., masticator), cost per acre</t>
  </si>
  <si>
    <t>4. Mechanical Mastication, Average Slope greater than 35%, cost per acre</t>
  </si>
  <si>
    <t>5. Mechanical Skidding, Average Slope less than 35%, cost per acre</t>
  </si>
  <si>
    <t>6. Mechanical Skidding, Average Slope greater than 35%, cost per acre</t>
  </si>
  <si>
    <t>7. Mechanical Extraction of Trees/Shrubs with Rootwads, Average Slope less than 35%, cost per hour</t>
  </si>
  <si>
    <t>8. Mechanical Extraction of Trees/Shrubs with Rootwads, Average Slope greater than 35%, cost per hour</t>
  </si>
  <si>
    <t>9. Mechanical Transportation of Materials Using a Dump Truck (e.g., rocks, boulders, trees, plants, containers, logs, etc.), cost per mile</t>
  </si>
  <si>
    <t>10. Mechanical Transportation of Materials Using a Pickup Truck (with or without trailer), cost per mile</t>
  </si>
  <si>
    <t>11. Mechanical Transportation of Materials Using a Truck and Trailer, cost per mile</t>
  </si>
  <si>
    <t>12. Mechanical Collection of Plant Materials for Revegetation (e.g., whips and poles sourcing), cost per hour</t>
  </si>
  <si>
    <t>13. Mechanical Broadcast Mulching, cost per acre</t>
  </si>
  <si>
    <t>14. Mechanical Broadcast Seeding, cost per acre</t>
  </si>
  <si>
    <t>15. Mechanical Planting of Trees and Shrubs Poles, Soils with Less than 25% Cobble in Project Area, cost per hour</t>
  </si>
  <si>
    <t>16. Mechanical Planting of Trees and Shrubs Poles, Soils with More than 25% Cobble in Project Area, cost per hour</t>
  </si>
  <si>
    <t>17. Mechanical Planting of Container Trees and Shrubs, Soils with Less than 25% Cobble in Project Area, cost per hour</t>
  </si>
  <si>
    <t>18. Mechanical Planting of Container Trees and Shrubs, Soils with More than 25% Cobble in Project Area, cost per hour</t>
  </si>
  <si>
    <t>19. Mechanical Placement or Relocation of Rocks (in-stream or flowing water), large heavy EQUIPMENT (e.g., DC-8 etc. or equivalent machine), cost per hour</t>
  </si>
  <si>
    <t>20. Mechanical Placement or Relocation of Rocks (in-stream or flowing water), small heavy EQUIPMENT (e.g., Bobcat or mini-excavator), cost per hour</t>
  </si>
  <si>
    <t>21. Mechanical Placement or Relocation of Rocks (upland or in-stream without flowing water), cost per hour</t>
  </si>
  <si>
    <t>22. Mechanical Placement or Relocation of Rocks in Wetlands, cost per hour</t>
  </si>
  <si>
    <t>23. Mechanical Placement or Relocation of Trees for Channel Structures (in-stream or flowing water), large heavy EQUIPMENT (e.g., DC-8 etc. or equivalent machine), cost per hour</t>
  </si>
  <si>
    <t>24. Mechanical Placement or Relocation of Trees for Channel Structures (upland or in-stream without flowing water), small heavy EQUIPMENT (e.g., Bobcat or mini-excavator), cost per hour</t>
  </si>
  <si>
    <t>25. Mechanical Earthen or Sod Structures (e.g., plug and pond, contours etc.), cost per hour</t>
  </si>
  <si>
    <t>26. Mechanical Road Drainage Maintenance (culvert, bridge, or large material moving), cost per hour</t>
  </si>
  <si>
    <t>27. Mechanical Road Closure (ripping road surfaces, physical barriers placement, log slash placement), cost per hour</t>
  </si>
  <si>
    <t>28. Mechanical Road Maintenance (for project ingress/egress and blading), cost per hour</t>
  </si>
  <si>
    <t>29. Mechanical Sediment Removal or General Earth-Moving, Average Slope Less than 35%, cost per hour</t>
  </si>
  <si>
    <t>30. Mechanical Sediment Removal or General Earth-Moving, Average Slope Greater than 35%, cost per hour</t>
  </si>
  <si>
    <t>31. Mechanical Trash/Refuse (e.g., tires or cars, scrap metal, construction materials etc.) Removal from a Waterway (in-stream or flowing water), large heavy EQUIPMENT (e.g., DC-8 etc. or equivalent machine), cost per hour</t>
  </si>
  <si>
    <t>32. Mechanical Trash/Refuse (e.g., tires or cars, scrap metal, construction materials etc.) Removal from a Waterway (in-stream or flowing water), small heavy EQUIPMENT (e.g., Bobcat or mini-excavator), cost per hour</t>
  </si>
  <si>
    <t>33. Mechanical Trash/Refuse (e.g., tires or cars, scrap metal, construction materials etc.) Removal from a Waterway (not actively flowing), large heavy EQUIPMENT (e.g., DC-8 etc. or equivalent machine), cost per hour</t>
  </si>
  <si>
    <t>34. Mechanical Trash/Refuse (e.g., tires or cars, scrap metal, construction materials etc.) Removal from a Waterway (not actively flowing), small heavy EQUIPMENT (e.g., Bobcat or mini-excavator), cost per hour</t>
  </si>
  <si>
    <t>35. Mechanical Fence Removal or Repair, Soils with Less than 25% Cobble in Project Area, cost per hour</t>
  </si>
  <si>
    <t>36. Mechanical Fence Removal or Repair, Soils with More than 25% Cobble in Project Area, cost per hour</t>
  </si>
  <si>
    <t>37. Mechanical Fence Installation, Soils with Less than 25% Cobble in Project Area, cost per hour</t>
  </si>
  <si>
    <t>38. Mechanical Fence Installation, Soils with More than 25% Cobble in Project Area, cost per hour</t>
  </si>
  <si>
    <t>39. Mechanical Herbicide Application (with a licensed applicator), cost per hour</t>
  </si>
  <si>
    <t>40. Mechanical EQUIPMENT Mobilization/Demobilization, portal-to-portal, cost per mile</t>
  </si>
  <si>
    <t>41. Unspecified Mobilization or Materials Hauling, portal-to-portal, cost per mile</t>
  </si>
  <si>
    <t>42. Manual Tree/Shrub Removal (e.g., chainsaw team), cost per hour</t>
  </si>
  <si>
    <t>43. Manual Plant Collection of Trees/Shrubs (e.g., willow whip collection or tree transplants), cost per hour</t>
  </si>
  <si>
    <t>44. Manual Planting (e.g., transplants, container planting etc.), cost per hour</t>
  </si>
  <si>
    <t>45. Manual Seeding, cost per hour</t>
  </si>
  <si>
    <t>46. Manual Herbicide Application (with a licensed applicator), cost per hour</t>
  </si>
  <si>
    <t>47. Manual Placement of Relocation of Rocks, cost per hour</t>
  </si>
  <si>
    <t>48. Manual Construction of Erosion Control Structures (e.g., brush weirs or large woody debris structures), cost per hour</t>
  </si>
  <si>
    <t>49. Manual Fence Installation, Repair, or Removal, cost per hour</t>
  </si>
  <si>
    <t>50. Manual Trash/Refuse Removal, cost per hour</t>
  </si>
  <si>
    <t>51. Unspecified General Manual Labor, cost per hour</t>
  </si>
  <si>
    <t>52. Field Supervision, cost per hour</t>
  </si>
  <si>
    <t>53. Engineering Design (certified engineer), cost per hour</t>
  </si>
  <si>
    <t>54. Engineering Survey (field and/or reporting), cost per hour</t>
  </si>
  <si>
    <t>55. Watershed Assessment (field and/or reporting), cost per hour</t>
  </si>
  <si>
    <t>56. Biological Survey (field and/or reporting), cost per hour</t>
  </si>
  <si>
    <t>57. Archaeological Survey (field and/or reporting), cost per hour</t>
  </si>
  <si>
    <t>58. Mapping, Assessment, and Analysis (e.g., Geographic Information Systems [GIS], modeling, data or statistical analysis), cost per hour</t>
  </si>
  <si>
    <t>59. Unmanned Aerial Vehicles (UAVs) (i.e., drones) Imagery Collection, Survey, Mapping, and Analysis, cost per hour</t>
  </si>
  <si>
    <t>60. Permit Application Development and Compliance Documentation, cost per hour</t>
  </si>
  <si>
    <t>61. Data Management and Reporting, cost per hour</t>
  </si>
  <si>
    <t>62. Project Management, cost per hour</t>
  </si>
  <si>
    <t>63. Project Administration, cost per hour</t>
  </si>
  <si>
    <t>64. Piezometer Installation, cost per piezometer installed</t>
  </si>
  <si>
    <t>65. Piezometer or Groundwater Elevation Monitoring, cost per hour</t>
  </si>
  <si>
    <t>66. Water Quality Sampling, cost her hour for field grab sample(s) collection including qualified laboratory delivery</t>
  </si>
  <si>
    <t>67. Water Quality Monitoring Long-Term (e.g., sonde or thermograph deployment), cost per hour for field deployment and retrieval</t>
  </si>
  <si>
    <t>68. Stream Channel or Upland Geomorphological Monitoring (e.g., Bank Erosion Hazard Index or stream surveys, etc.), cost per hour</t>
  </si>
  <si>
    <t>69. Physical or Aquatic Habitat Monitoring, cost per hour</t>
  </si>
  <si>
    <t>70. New Mexico Wetlands Rapid Assessment Method Data Collection, cost per hour</t>
  </si>
  <si>
    <t xml:space="preserve">   - No manual data entry required.
 - Summarizes NMED (Federal) Cost, Match, and Total Budget from all entries by Categories based on entries on the Budget Sheet.</t>
  </si>
  <si>
    <r>
      <t xml:space="preserve">   - Used to auto-populate Category (Column C) in Budget Sheet. </t>
    </r>
    <r>
      <rPr>
        <b/>
        <sz val="11"/>
        <color theme="1"/>
        <rFont val="Aptos Narrow"/>
        <family val="2"/>
        <scheme val="minor"/>
      </rPr>
      <t xml:space="preserve">Do not modify. </t>
    </r>
  </si>
  <si>
    <t xml:space="preserve">Instructions: Fill in the table below for your specific project. Delete or add rows as necessary. Select the Price Agreement Items from drop down lists. For travel, estimate the mileage, per diem, or other expenses for the entire project duration. Include material or supply expenses to be reimbursed at cost, markup is not allowed. Include any other expenses not captured elsewhere to be reimbursed. Include estimated gross receipts taxes (GRT) for the project, which may include multiple location rates, as necessary. </t>
  </si>
  <si>
    <r>
      <rPr>
        <b/>
        <sz val="11"/>
        <color rgb="FFFF0000"/>
        <rFont val="Aptos Narrow"/>
        <family val="2"/>
        <scheme val="minor"/>
      </rPr>
      <t>⚠️ Importan</t>
    </r>
    <r>
      <rPr>
        <sz val="11"/>
        <color rgb="FFFF0000"/>
        <rFont val="Aptos Narrow"/>
        <family val="2"/>
        <scheme val="minor"/>
      </rPr>
      <t>t:</t>
    </r>
    <r>
      <rPr>
        <sz val="11"/>
        <color theme="1"/>
        <rFont val="Aptos Narrow"/>
        <family val="2"/>
        <scheme val="minor"/>
      </rPr>
      <t xml:space="preserve"> 
    -This workbook includes 5 sheets to streamline the budgeting process for awarding contracts under 
      Statewide Price Agreement #40-00000-23-00037 for NMED SWQB
    -Follow the guidance below to ensure data populates correctly and reflects all project expenses.</t>
    </r>
  </si>
  <si>
    <t>Match</t>
  </si>
  <si>
    <t>PA Unit Rate</t>
  </si>
  <si>
    <t>Entity (Organization name performing the services)</t>
  </si>
  <si>
    <r>
      <rPr>
        <b/>
        <sz val="11"/>
        <rFont val="Aptos Narrow"/>
        <family val="2"/>
        <scheme val="minor"/>
      </rPr>
      <t>📝 Data Entry Notes:</t>
    </r>
    <r>
      <rPr>
        <b/>
        <sz val="11"/>
        <color theme="1"/>
        <rFont val="Aptos Narrow"/>
        <family val="2"/>
        <scheme val="minor"/>
      </rPr>
      <t xml:space="preserve">
</t>
    </r>
    <r>
      <rPr>
        <b/>
        <i/>
        <sz val="11"/>
        <color rgb="FFFF0000"/>
        <rFont val="Aptos Narrow"/>
        <family val="2"/>
        <scheme val="minor"/>
      </rPr>
      <t>Federal Contribution Entry</t>
    </r>
    <r>
      <rPr>
        <b/>
        <sz val="11"/>
        <color theme="1"/>
        <rFont val="Aptos Narrow"/>
        <family val="2"/>
        <scheme val="minor"/>
      </rPr>
      <t xml:space="preserve">
</t>
    </r>
    <r>
      <rPr>
        <sz val="11"/>
        <color theme="1"/>
        <rFont val="Aptos Narrow"/>
        <family val="2"/>
        <scheme val="minor"/>
      </rPr>
      <t>1.  Primary sheet for entering project budget line items.
2.  Manually enter: Main task name (Column A), Item/Service from drop down list (Column B), PA (Price Agreement) Item? (Y/N)
      (Column E), Quantity (Column F), and  PA Rate per Unit (Column G).
3.  Category will auto-populate based on PA item, If the auto-filled category does not accurately reflect your selected item,
      select the Category in the Column D cell and the auto populated category will override accordingly. 
      If the auto populated category is correct, leave the manual entry category from the Column D empty.
4.  For non-PA items, use the rows labeled "Other" to enter the item description, and manually select the appropriate category 
      in Column D from drop downs.</t>
    </r>
    <r>
      <rPr>
        <b/>
        <sz val="11"/>
        <color theme="1"/>
        <rFont val="Aptos Narrow"/>
        <family val="2"/>
        <scheme val="minor"/>
      </rPr>
      <t xml:space="preserve">
</t>
    </r>
    <r>
      <rPr>
        <b/>
        <i/>
        <sz val="11"/>
        <color rgb="FFFF0000"/>
        <rFont val="Aptos Narrow"/>
        <family val="2"/>
        <scheme val="minor"/>
      </rPr>
      <t>Match Contribution Entry</t>
    </r>
    <r>
      <rPr>
        <b/>
        <sz val="11"/>
        <color theme="1"/>
        <rFont val="Aptos Narrow"/>
        <family val="2"/>
        <scheme val="minor"/>
      </rPr>
      <t xml:space="preserve">
</t>
    </r>
    <r>
      <rPr>
        <sz val="11"/>
        <color theme="1"/>
        <rFont val="Aptos Narrow"/>
        <family val="2"/>
        <scheme val="minor"/>
      </rPr>
      <t>5. For match, select Match in Items/Services from drop down list in Column B, manually select the category for the match from 
     Column D,  Match is not a PA item so select No in Column E and then enter the total amount in Column I.</t>
    </r>
    <r>
      <rPr>
        <b/>
        <sz val="11"/>
        <color theme="1"/>
        <rFont val="Aptos Narrow"/>
        <family val="2"/>
        <scheme val="minor"/>
      </rPr>
      <t xml:space="preserve"> 
</t>
    </r>
    <r>
      <rPr>
        <b/>
        <i/>
        <sz val="11"/>
        <color rgb="FFFF0000"/>
        <rFont val="Aptos Narrow"/>
        <family val="2"/>
        <scheme val="minor"/>
      </rPr>
      <t>Other Entries</t>
    </r>
    <r>
      <rPr>
        <b/>
        <sz val="11"/>
        <color theme="1"/>
        <rFont val="Aptos Narrow"/>
        <family val="2"/>
        <scheme val="minor"/>
      </rPr>
      <t xml:space="preserve">
</t>
    </r>
    <r>
      <rPr>
        <sz val="11"/>
        <color theme="1"/>
        <rFont val="Aptos Narrow"/>
        <family val="2"/>
        <scheme val="minor"/>
      </rPr>
      <t xml:space="preserve">6. Manually enter the NM GRT in the highlighted cell under Rate, Column G.
7. The Requested Funds (Column H) and Total Budget (Column J) auto-calculate.
8. Delete unused rows. </t>
    </r>
  </si>
  <si>
    <r>
      <rPr>
        <b/>
        <sz val="11"/>
        <color theme="1"/>
        <rFont val="Aptos Narrow"/>
        <family val="2"/>
        <scheme val="minor"/>
      </rPr>
      <t xml:space="preserve">📝 Data Entry Notes:
</t>
    </r>
    <r>
      <rPr>
        <b/>
        <i/>
        <sz val="11"/>
        <color rgb="FFFF0000"/>
        <rFont val="Aptos Narrow"/>
        <family val="2"/>
        <scheme val="minor"/>
      </rPr>
      <t>Federal Contribution Entry</t>
    </r>
    <r>
      <rPr>
        <b/>
        <sz val="11"/>
        <color rgb="FFFF0000"/>
        <rFont val="Aptos Narrow"/>
        <family val="2"/>
        <scheme val="minor"/>
      </rPr>
      <t xml:space="preserve">
</t>
    </r>
    <r>
      <rPr>
        <b/>
        <sz val="11"/>
        <color rgb="FF996600"/>
        <rFont val="Aptos Narrow"/>
        <family val="2"/>
        <scheme val="minor"/>
      </rPr>
      <t xml:space="preserve">1.  Primary sheet for entering project budget line items.
2.  Manually enter: Main task name (Column A), Item/Service from drop down list (Column B), PA (Price Agreement) Item? (Y/N)
      (Column E), Quantity (Column F), and  PA Rate per Unit (Column G).
3.  Category will auto-populate based on PA item, If the auto-filled category does not accurately reflect your selected item,
      select the Category in the Column D cell and the auto populated category will override accordingly. 
      If the auto populated category is correct, leave the manual entry category from the Column D empty.
4.  For non-PA items, use the rows labeled "Other" to enter the item description, and manually select the appropriate category 
      in Column D from drop downs.
</t>
    </r>
    <r>
      <rPr>
        <b/>
        <i/>
        <sz val="11"/>
        <color rgb="FFFF0000"/>
        <rFont val="Aptos Narrow"/>
        <family val="2"/>
        <scheme val="minor"/>
      </rPr>
      <t>Match Contribution Entry</t>
    </r>
    <r>
      <rPr>
        <b/>
        <sz val="11"/>
        <color rgb="FF996600"/>
        <rFont val="Aptos Narrow"/>
        <family val="2"/>
        <scheme val="minor"/>
      </rPr>
      <t xml:space="preserve">
5. For match, select Match in Items/Services from drop down list in Column B, manually select the category for the match from 
     Column D, Match is not a PA item so select No in Column E and then enter the total amount in Column I. 
</t>
    </r>
    <r>
      <rPr>
        <b/>
        <i/>
        <sz val="11"/>
        <color rgb="FFFF0000"/>
        <rFont val="Aptos Narrow"/>
        <family val="2"/>
        <scheme val="minor"/>
      </rPr>
      <t xml:space="preserve">Other Entries
</t>
    </r>
    <r>
      <rPr>
        <b/>
        <sz val="11"/>
        <color rgb="FF996600"/>
        <rFont val="Aptos Narrow"/>
        <family val="2"/>
        <scheme val="minor"/>
      </rPr>
      <t xml:space="preserve">6. Manually enter the NM GRT in the highlighted cell under Rate, Column G.
7. The Requested Funds (Column H) and Total Budget (Column J) auto-calculate.
8. Delete unused rows.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</si>
</sst>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44" formatCode="_(&quot;$&quot;* #,##0.00_);_(&quot;$&quot;* \(#,##0.00\);_(&quot;$&quot;* &quot;-&quot;??_);_(@_)"/>
  </numFmts>
  <fonts count="13"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rgb="FFFF0000"/>
      <name val="Aptos Narrow"/>
      <family val="2"/>
      <scheme val="minor"/>
    </font>
    <font>
      <b/>
      <sz val="11"/>
      <color theme="5" tint="-0.249977111117893"/>
      <name val="Aptos Narrow"/>
      <family val="2"/>
      <scheme val="minor"/>
    </font>
    <font>
      <b/>
      <sz val="11"/>
      <name val="Calibri"/>
      <family val="2"/>
    </font>
    <font>
      <b/>
      <sz val="14"/>
      <color rgb="FFFF0000"/>
      <name val="Calibri"/>
      <family val="2"/>
    </font>
    <font>
      <b/>
      <sz val="11"/>
      <color rgb="FFFF0000"/>
      <name val="Aptos Narrow"/>
      <family val="2"/>
      <scheme val="minor"/>
    </font>
    <font>
      <sz val="8"/>
      <name val="Aptos Narrow"/>
      <family val="2"/>
      <scheme val="minor"/>
    </font>
    <font>
      <b/>
      <sz val="11"/>
      <color rgb="FF996600"/>
      <name val="Aptos Narrow"/>
      <family val="2"/>
      <scheme val="minor"/>
    </font>
    <font>
      <b/>
      <i/>
      <sz val="11"/>
      <color rgb="FFFF0000"/>
      <name val="Aptos Narrow"/>
      <family val="2"/>
      <scheme val="minor"/>
    </font>
    <font>
      <b/>
      <sz val="14"/>
      <color rgb="FFFF0000"/>
      <name val="Aptos Narrow"/>
      <family val="2"/>
      <scheme val="minor"/>
    </font>
    <font>
      <b/>
      <sz val="11"/>
      <name val="Aptos Narrow"/>
      <family val="2"/>
      <scheme val="minor"/>
    </font>
  </fonts>
  <fills count="12">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5"/>
        <bgColor indexed="64"/>
      </patternFill>
    </fill>
    <fill>
      <patternFill patternType="solid">
        <fgColor theme="5" tint="0.39997558519241921"/>
        <bgColor indexed="64"/>
      </patternFill>
    </fill>
    <fill>
      <patternFill patternType="solid">
        <fgColor theme="0"/>
        <bgColor indexed="64"/>
      </patternFill>
    </fill>
    <fill>
      <patternFill patternType="solid">
        <fgColor theme="8" tint="0.39997558519241921"/>
        <bgColor indexed="64"/>
      </patternFill>
    </fill>
    <fill>
      <patternFill patternType="solid">
        <fgColor theme="6" tint="0.39997558519241921"/>
        <bgColor indexed="64"/>
      </patternFill>
    </fill>
  </fills>
  <borders count="16">
    <border>
      <left/>
      <right/>
      <top/>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58">
    <xf numFmtId="0" fontId="0" fillId="0" borderId="0" xfId="0"/>
    <xf numFmtId="0" fontId="0" fillId="0" borderId="0" xfId="0" applyAlignment="1">
      <alignment wrapText="1"/>
    </xf>
    <xf numFmtId="44" fontId="0" fillId="0" borderId="0" xfId="1" applyFont="1"/>
    <xf numFmtId="0" fontId="0" fillId="0" borderId="0" xfId="0" applyAlignment="1" applyProtection="1">
      <alignment wrapText="1"/>
      <protection locked="0"/>
    </xf>
    <xf numFmtId="0" fontId="0" fillId="0" borderId="0" xfId="0" applyProtection="1">
      <protection locked="0"/>
    </xf>
    <xf numFmtId="44" fontId="0" fillId="0" borderId="0" xfId="1" applyFont="1" applyProtection="1">
      <protection locked="0"/>
    </xf>
    <xf numFmtId="0" fontId="2" fillId="2" borderId="3" xfId="0" applyFont="1" applyFill="1" applyBorder="1" applyAlignment="1">
      <alignment horizontal="right" wrapText="1"/>
    </xf>
    <xf numFmtId="0" fontId="2" fillId="2" borderId="4" xfId="0" applyFont="1" applyFill="1" applyBorder="1" applyAlignment="1">
      <alignment horizontal="right" wrapText="1"/>
    </xf>
    <xf numFmtId="7" fontId="0" fillId="0" borderId="0" xfId="1" applyNumberFormat="1" applyFont="1" applyProtection="1">
      <protection locked="0"/>
    </xf>
    <xf numFmtId="0" fontId="0" fillId="0" borderId="5" xfId="0" applyBorder="1"/>
    <xf numFmtId="0" fontId="0" fillId="3" borderId="13" xfId="0" applyFill="1" applyBorder="1"/>
    <xf numFmtId="0" fontId="2" fillId="0" borderId="0" xfId="0" applyFont="1"/>
    <xf numFmtId="44" fontId="2" fillId="0" borderId="0" xfId="1" applyFont="1"/>
    <xf numFmtId="0" fontId="2" fillId="2" borderId="14" xfId="0" applyFont="1" applyFill="1" applyBorder="1" applyAlignment="1">
      <alignment horizontal="center" wrapText="1"/>
    </xf>
    <xf numFmtId="0" fontId="0" fillId="4" borderId="0" xfId="0" applyFill="1"/>
    <xf numFmtId="0" fontId="0" fillId="5" borderId="0" xfId="0" applyFill="1" applyAlignment="1">
      <alignment wrapText="1"/>
    </xf>
    <xf numFmtId="0" fontId="5" fillId="0" borderId="0" xfId="0" applyFont="1" applyAlignment="1">
      <alignment wrapText="1"/>
    </xf>
    <xf numFmtId="0" fontId="5" fillId="6" borderId="0" xfId="0" applyFont="1" applyFill="1" applyAlignment="1">
      <alignment wrapText="1"/>
    </xf>
    <xf numFmtId="0" fontId="2" fillId="7" borderId="14" xfId="0" applyFont="1" applyFill="1" applyBorder="1" applyAlignment="1">
      <alignment horizontal="center" vertical="top"/>
    </xf>
    <xf numFmtId="44" fontId="0" fillId="0" borderId="0" xfId="0" applyNumberFormat="1"/>
    <xf numFmtId="0" fontId="0" fillId="0" borderId="0" xfId="0" applyAlignment="1" applyProtection="1">
      <alignment horizontal="right" wrapText="1"/>
      <protection locked="0"/>
    </xf>
    <xf numFmtId="0" fontId="0" fillId="0" borderId="2" xfId="0" applyBorder="1" applyAlignment="1" applyProtection="1">
      <alignment horizontal="right" wrapText="1"/>
      <protection locked="0"/>
    </xf>
    <xf numFmtId="0" fontId="0" fillId="0" borderId="0" xfId="0" applyAlignment="1">
      <alignment horizontal="left" vertical="top" wrapText="1"/>
    </xf>
    <xf numFmtId="44" fontId="2" fillId="2" borderId="14" xfId="0" applyNumberFormat="1" applyFont="1" applyFill="1" applyBorder="1" applyAlignment="1">
      <alignment horizontal="center" wrapText="1"/>
    </xf>
    <xf numFmtId="44" fontId="0" fillId="0" borderId="5" xfId="1" applyFont="1" applyBorder="1"/>
    <xf numFmtId="44" fontId="0" fillId="3" borderId="13" xfId="1" applyFont="1" applyFill="1" applyBorder="1"/>
    <xf numFmtId="44" fontId="0" fillId="2" borderId="4" xfId="0" applyNumberFormat="1" applyFill="1" applyBorder="1"/>
    <xf numFmtId="44" fontId="2" fillId="2" borderId="1" xfId="0" applyNumberFormat="1" applyFont="1" applyFill="1" applyBorder="1"/>
    <xf numFmtId="0" fontId="2" fillId="7" borderId="0" xfId="0" applyFont="1" applyFill="1" applyAlignment="1">
      <alignment horizontal="right"/>
    </xf>
    <xf numFmtId="44" fontId="2" fillId="7" borderId="0" xfId="0" applyNumberFormat="1" applyFont="1" applyFill="1"/>
    <xf numFmtId="44" fontId="2" fillId="7" borderId="5" xfId="1" applyFont="1" applyFill="1" applyBorder="1"/>
    <xf numFmtId="0" fontId="4" fillId="5" borderId="5" xfId="0" applyFont="1" applyFill="1" applyBorder="1" applyAlignment="1">
      <alignment horizontal="left" wrapText="1"/>
    </xf>
    <xf numFmtId="7" fontId="0" fillId="8" borderId="15" xfId="1" applyNumberFormat="1" applyFont="1" applyFill="1" applyBorder="1" applyProtection="1">
      <protection locked="0"/>
    </xf>
    <xf numFmtId="0" fontId="7" fillId="9" borderId="0" xfId="0" applyFont="1" applyFill="1" applyAlignment="1">
      <alignment horizontal="left" wrapText="1"/>
    </xf>
    <xf numFmtId="0" fontId="0" fillId="9" borderId="0" xfId="0" applyFill="1"/>
    <xf numFmtId="0" fontId="0" fillId="0" borderId="15" xfId="0" applyBorder="1" applyAlignment="1">
      <alignment wrapText="1"/>
    </xf>
    <xf numFmtId="0" fontId="2" fillId="9" borderId="0" xfId="0" applyFont="1" applyFill="1" applyAlignment="1">
      <alignment horizontal="left" wrapText="1"/>
    </xf>
    <xf numFmtId="0" fontId="11" fillId="5" borderId="0" xfId="0" applyFont="1" applyFill="1" applyAlignment="1">
      <alignment wrapText="1"/>
    </xf>
    <xf numFmtId="44" fontId="2" fillId="10" borderId="1" xfId="0" applyNumberFormat="1" applyFont="1" applyFill="1" applyBorder="1"/>
    <xf numFmtId="44" fontId="2" fillId="11" borderId="15" xfId="0" applyNumberFormat="1" applyFont="1" applyFill="1" applyBorder="1"/>
    <xf numFmtId="44" fontId="0" fillId="0" borderId="0" xfId="1" applyFont="1" applyProtection="1"/>
    <xf numFmtId="0" fontId="0" fillId="0" borderId="0" xfId="1" applyNumberFormat="1" applyFont="1" applyProtection="1">
      <protection locked="0"/>
    </xf>
    <xf numFmtId="44" fontId="0" fillId="0" borderId="0" xfId="0" applyNumberFormat="1" applyProtection="1">
      <protection locked="0"/>
    </xf>
    <xf numFmtId="0" fontId="4" fillId="5" borderId="3" xfId="0" applyFont="1" applyFill="1" applyBorder="1" applyAlignment="1">
      <alignment horizontal="left" wrapText="1"/>
    </xf>
    <xf numFmtId="0" fontId="4" fillId="5" borderId="4" xfId="0" applyFont="1" applyFill="1" applyBorder="1" applyAlignment="1">
      <alignment horizontal="left" wrapText="1"/>
    </xf>
    <xf numFmtId="0" fontId="4" fillId="5" borderId="1" xfId="0" applyFont="1" applyFill="1" applyBorder="1" applyAlignment="1">
      <alignment horizontal="left" wrapText="1"/>
    </xf>
    <xf numFmtId="0" fontId="7" fillId="5" borderId="3" xfId="0" applyFont="1" applyFill="1" applyBorder="1" applyAlignment="1">
      <alignment horizontal="left" wrapText="1"/>
    </xf>
    <xf numFmtId="0" fontId="7" fillId="5" borderId="4" xfId="0" applyFont="1" applyFill="1" applyBorder="1" applyAlignment="1">
      <alignment horizontal="left" wrapText="1"/>
    </xf>
    <xf numFmtId="0" fontId="7" fillId="5" borderId="1" xfId="0" applyFont="1" applyFill="1" applyBorder="1" applyAlignment="1">
      <alignment horizontal="left" wrapText="1"/>
    </xf>
    <xf numFmtId="0" fontId="6" fillId="5" borderId="12" xfId="0" applyFont="1" applyFill="1" applyBorder="1" applyAlignment="1">
      <alignment vertical="center" wrapText="1"/>
    </xf>
    <xf numFmtId="0" fontId="6" fillId="5" borderId="11" xfId="0" applyFont="1" applyFill="1" applyBorder="1" applyAlignment="1">
      <alignment vertical="center" wrapText="1"/>
    </xf>
    <xf numFmtId="0" fontId="6" fillId="5" borderId="10" xfId="0" applyFont="1" applyFill="1" applyBorder="1" applyAlignment="1">
      <alignment vertical="center" wrapText="1"/>
    </xf>
    <xf numFmtId="0" fontId="6" fillId="5" borderId="9" xfId="0" applyFont="1" applyFill="1" applyBorder="1" applyAlignment="1">
      <alignment vertical="center" wrapText="1"/>
    </xf>
    <xf numFmtId="0" fontId="6" fillId="5" borderId="0" xfId="0" applyFont="1" applyFill="1" applyAlignment="1">
      <alignment vertical="center" wrapText="1"/>
    </xf>
    <xf numFmtId="0" fontId="6" fillId="5" borderId="8" xfId="0" applyFont="1" applyFill="1" applyBorder="1" applyAlignment="1">
      <alignment vertical="center" wrapText="1"/>
    </xf>
    <xf numFmtId="0" fontId="6" fillId="5" borderId="7" xfId="0" applyFont="1" applyFill="1" applyBorder="1" applyAlignment="1">
      <alignment vertical="center" wrapText="1"/>
    </xf>
    <xf numFmtId="0" fontId="6" fillId="5" borderId="2" xfId="0" applyFont="1" applyFill="1" applyBorder="1" applyAlignment="1">
      <alignment vertical="center" wrapText="1"/>
    </xf>
    <xf numFmtId="0" fontId="6" fillId="5" borderId="6" xfId="0" applyFont="1" applyFill="1" applyBorder="1" applyAlignment="1">
      <alignment vertical="center" wrapText="1"/>
    </xf>
  </cellXfs>
  <cellStyles count="2">
    <cellStyle name="Currency" xfId="1" builtinId="4"/>
    <cellStyle name="Normal" xfId="0" builtinId="0"/>
  </cellStyles>
  <dxfs count="33">
    <dxf>
      <font>
        <b/>
        <i val="0"/>
      </font>
      <fill>
        <gradientFill type="path" left="0.5" right="0.5" top="0.5" bottom="0.5">
          <stop position="0">
            <color theme="0"/>
          </stop>
          <stop position="1">
            <color theme="8" tint="0.40000610370189521"/>
          </stop>
        </gradientFill>
      </fill>
      <border>
        <left style="thin">
          <color auto="1"/>
        </left>
        <right style="thin">
          <color auto="1"/>
        </right>
        <top style="thin">
          <color auto="1"/>
        </top>
        <bottom style="thin">
          <color auto="1"/>
        </bottom>
      </border>
    </dxf>
    <dxf>
      <font>
        <b/>
        <i val="0"/>
      </font>
      <fill>
        <gradientFill type="path">
          <stop position="0">
            <color theme="0"/>
          </stop>
          <stop position="1">
            <color theme="6" tint="0.40000610370189521"/>
          </stop>
        </gradientFill>
      </fill>
      <border>
        <left style="thin">
          <color auto="1"/>
        </left>
        <right style="thin">
          <color auto="1"/>
        </right>
        <top style="thin">
          <color auto="1"/>
        </top>
        <bottom style="thin">
          <color auto="1"/>
        </bottom>
        <vertical/>
        <horizontal/>
      </border>
    </dxf>
    <dxf>
      <font>
        <b/>
        <i val="0"/>
      </font>
      <fill>
        <gradientFill type="path">
          <stop position="0">
            <color theme="0"/>
          </stop>
          <stop position="1">
            <color theme="6" tint="0.40000610370189521"/>
          </stop>
        </gradientFill>
      </fill>
      <border>
        <left style="thin">
          <color auto="1"/>
        </left>
        <right style="thin">
          <color auto="1"/>
        </right>
        <top style="thin">
          <color auto="1"/>
        </top>
        <bottom style="thin">
          <color auto="1"/>
        </bottom>
        <vertical/>
        <horizontal/>
      </border>
    </dxf>
    <dxf>
      <font>
        <b/>
        <i val="0"/>
      </font>
      <fill>
        <gradientFill type="path">
          <stop position="0">
            <color theme="0"/>
          </stop>
          <stop position="1">
            <color theme="6" tint="0.40000610370189521"/>
          </stop>
        </gradientFill>
      </fill>
      <border>
        <left style="thin">
          <color auto="1"/>
        </left>
        <right style="thin">
          <color auto="1"/>
        </right>
        <top style="thin">
          <color auto="1"/>
        </top>
        <bottom style="thin">
          <color auto="1"/>
        </bottom>
        <vertical/>
        <horizontal/>
      </border>
    </dxf>
    <dxf>
      <font>
        <b/>
        <i val="0"/>
      </font>
      <fill>
        <gradientFill type="path">
          <stop position="0">
            <color theme="0"/>
          </stop>
          <stop position="1">
            <color theme="6" tint="0.40000610370189521"/>
          </stop>
        </gradientFill>
      </fill>
      <border>
        <left style="thin">
          <color auto="1"/>
        </left>
        <right style="thin">
          <color auto="1"/>
        </right>
        <top style="thin">
          <color auto="1"/>
        </top>
        <bottom style="thin">
          <color auto="1"/>
        </bottom>
      </border>
    </dxf>
    <dxf>
      <font>
        <b/>
        <i val="0"/>
      </font>
      <fill>
        <gradientFill type="path">
          <stop position="0">
            <color theme="0"/>
          </stop>
          <stop position="1">
            <color theme="6" tint="0.40000610370189521"/>
          </stop>
        </gradientFill>
      </fill>
      <border>
        <left style="thin">
          <color auto="1"/>
        </left>
        <right style="thin">
          <color auto="1"/>
        </right>
        <top style="thin">
          <color auto="1"/>
        </top>
        <bottom style="thin">
          <color auto="1"/>
        </bottom>
        <vertical/>
        <horizontal/>
      </border>
    </dxf>
    <dxf>
      <font>
        <b/>
        <i val="0"/>
      </font>
      <fill>
        <gradientFill type="path">
          <stop position="0">
            <color theme="0"/>
          </stop>
          <stop position="1">
            <color theme="6" tint="0.40000610370189521"/>
          </stop>
        </gradientFill>
      </fill>
      <border>
        <left style="thin">
          <color auto="1"/>
        </left>
        <right style="thin">
          <color auto="1"/>
        </right>
        <top style="thin">
          <color auto="1"/>
        </top>
        <bottom style="thin">
          <color auto="1"/>
        </bottom>
        <vertical/>
        <horizontal/>
      </border>
    </dxf>
    <dxf>
      <font>
        <b/>
        <i val="0"/>
      </font>
      <fill>
        <gradientFill type="path">
          <stop position="0">
            <color theme="0"/>
          </stop>
          <stop position="1">
            <color theme="6" tint="0.40000610370189521"/>
          </stop>
        </gradientFill>
      </fill>
      <border>
        <left style="thin">
          <color auto="1"/>
        </left>
        <right style="thin">
          <color auto="1"/>
        </right>
        <top style="thin">
          <color auto="1"/>
        </top>
        <bottom style="thin">
          <color auto="1"/>
        </bottom>
        <vertical/>
        <horizontal/>
      </border>
    </dxf>
    <dxf>
      <font>
        <b/>
        <i val="0"/>
      </font>
      <fill>
        <gradientFill type="path">
          <stop position="0">
            <color theme="0"/>
          </stop>
          <stop position="1">
            <color theme="6" tint="0.40000610370189521"/>
          </stop>
        </gradientFill>
      </fill>
      <border>
        <left style="thin">
          <color auto="1"/>
        </left>
        <right style="thin">
          <color auto="1"/>
        </right>
        <top style="thin">
          <color auto="1"/>
        </top>
        <bottom style="thin">
          <color auto="1"/>
        </bottom>
        <vertical/>
        <horizontal/>
      </border>
    </dxf>
    <dxf>
      <font>
        <b/>
        <i val="0"/>
      </font>
      <fill>
        <gradientFill type="path">
          <stop position="0">
            <color theme="0"/>
          </stop>
          <stop position="1">
            <color theme="6" tint="0.40000610370189521"/>
          </stop>
        </gradientFill>
      </fill>
      <border>
        <left style="thin">
          <color auto="1"/>
        </left>
        <right style="thin">
          <color auto="1"/>
        </right>
        <top style="thin">
          <color auto="1"/>
        </top>
        <bottom style="thin">
          <color auto="1"/>
        </bottom>
        <vertical/>
        <horizontal/>
      </border>
    </dxf>
    <dxf>
      <font>
        <b/>
        <i val="0"/>
      </font>
      <fill>
        <gradientFill type="path">
          <stop position="0">
            <color theme="0"/>
          </stop>
          <stop position="1">
            <color theme="6" tint="0.40000610370189521"/>
          </stop>
        </gradientFill>
      </fill>
      <border>
        <left style="thin">
          <color auto="1"/>
        </left>
        <right style="thin">
          <color auto="1"/>
        </right>
        <top style="thin">
          <color auto="1"/>
        </top>
        <bottom style="thin">
          <color auto="1"/>
        </bottom>
        <vertical/>
        <horizontal/>
      </border>
    </dxf>
    <dxf>
      <font>
        <b/>
        <i val="0"/>
      </font>
      <fill>
        <gradientFill type="path" top="1" bottom="1">
          <stop position="0">
            <color theme="0"/>
          </stop>
          <stop position="1">
            <color theme="5" tint="0.80001220740379042"/>
          </stop>
        </gradientFill>
      </fill>
      <border>
        <left style="thin">
          <color auto="1"/>
        </left>
        <right style="thin">
          <color auto="1"/>
        </right>
        <top style="thin">
          <color auto="1"/>
        </top>
        <bottom style="thin">
          <color auto="1"/>
        </bottom>
      </border>
    </dxf>
    <dxf>
      <font>
        <b/>
        <i val="0"/>
      </font>
      <fill>
        <gradientFill degree="315">
          <stop position="0">
            <color theme="0"/>
          </stop>
          <stop position="1">
            <color theme="3" tint="0.74901577806939912"/>
          </stop>
        </gradientFill>
      </fill>
      <border>
        <left style="thin">
          <color auto="1"/>
        </left>
        <right style="thin">
          <color auto="1"/>
        </right>
        <top style="thin">
          <color auto="1"/>
        </top>
        <bottom style="thin">
          <color auto="1"/>
        </bottom>
      </border>
    </dxf>
    <dxf>
      <font>
        <b/>
        <i/>
        <u val="none"/>
        <color theme="1"/>
      </font>
      <fill>
        <gradientFill type="path" left="0.5" right="0.5" top="0.5" bottom="0.5">
          <stop position="0">
            <color theme="0"/>
          </stop>
          <stop position="1">
            <color theme="8" tint="0.40000610370189521"/>
          </stop>
        </gradientFill>
      </fill>
    </dxf>
    <dxf>
      <font>
        <b val="0"/>
        <i val="0"/>
        <strike val="0"/>
        <condense val="0"/>
        <extend val="0"/>
        <outline val="0"/>
        <shadow val="0"/>
        <u val="none"/>
        <vertAlign val="baseline"/>
        <sz val="11"/>
        <color theme="1"/>
        <name val="Aptos Narrow"/>
        <family val="2"/>
        <scheme val="minor"/>
      </font>
    </dxf>
    <dxf>
      <font>
        <b val="0"/>
        <i val="0"/>
        <strike val="0"/>
        <condense val="0"/>
        <extend val="0"/>
        <outline val="0"/>
        <shadow val="0"/>
        <u val="none"/>
        <vertAlign val="baseline"/>
        <sz val="11"/>
        <color theme="1"/>
        <name val="Aptos Narrow"/>
        <family val="2"/>
        <scheme val="minor"/>
      </font>
    </dxf>
    <dxf>
      <font>
        <b/>
        <i val="0"/>
        <strike val="0"/>
        <condense val="0"/>
        <extend val="0"/>
        <outline val="0"/>
        <shadow val="0"/>
        <u val="none"/>
        <vertAlign val="baseline"/>
        <sz val="11"/>
        <color theme="1"/>
        <name val="Aptos Narrow"/>
        <family val="2"/>
        <scheme val="minor"/>
      </font>
    </dxf>
    <dxf>
      <font>
        <b val="0"/>
        <i val="0"/>
        <strike val="0"/>
        <condense val="0"/>
        <extend val="0"/>
        <outline val="0"/>
        <shadow val="0"/>
        <u val="none"/>
        <vertAlign val="baseline"/>
        <sz val="11"/>
        <color theme="1"/>
        <name val="Aptos Narrow"/>
        <family val="2"/>
        <scheme val="minor"/>
      </font>
      <numFmt numFmtId="34" formatCode="_(&quot;$&quot;* #,##0.00_);_(&quot;$&quot;* \(#,##0.00\);_(&quot;$&quot;* &quot;-&quot;??_);_(@_)"/>
      <border diagonalUp="0" diagonalDown="0">
        <left/>
        <right/>
        <top/>
        <bottom style="thin">
          <color indexed="64"/>
        </bottom>
        <vertical/>
        <horizontal/>
      </border>
    </dxf>
    <dxf>
      <font>
        <b val="0"/>
        <i val="0"/>
        <strike val="0"/>
        <condense val="0"/>
        <extend val="0"/>
        <outline val="0"/>
        <shadow val="0"/>
        <u val="none"/>
        <vertAlign val="baseline"/>
        <sz val="11"/>
        <color theme="1"/>
        <name val="Aptos Narrow"/>
        <family val="2"/>
        <scheme val="minor"/>
      </font>
      <numFmt numFmtId="34" formatCode="_(&quot;$&quot;* #,##0.00_);_(&quot;$&quot;* \(#,##0.00\);_(&quot;$&quot;* &quot;-&quot;??_);_(@_)"/>
      <border diagonalUp="0" diagonalDown="0">
        <left/>
        <right/>
        <top/>
        <bottom style="thin">
          <color indexed="64"/>
        </bottom>
        <vertical/>
        <horizontal/>
      </border>
    </dxf>
    <dxf>
      <font>
        <b val="0"/>
        <i val="0"/>
        <strike val="0"/>
        <condense val="0"/>
        <extend val="0"/>
        <outline val="0"/>
        <shadow val="0"/>
        <u val="none"/>
        <vertAlign val="baseline"/>
        <sz val="11"/>
        <color theme="1"/>
        <name val="Aptos Narrow"/>
        <family val="2"/>
        <scheme val="minor"/>
      </font>
      <numFmt numFmtId="34" formatCode="_(&quot;$&quot;* #,##0.00_);_(&quot;$&quot;* \(#,##0.00\);_(&quot;$&quot;* &quot;-&quot;??_);_(@_)"/>
      <border diagonalUp="0" diagonalDown="0">
        <left/>
        <right/>
        <top/>
        <bottom style="thin">
          <color indexed="64"/>
        </bottom>
        <vertical/>
        <horizontal/>
      </border>
    </dxf>
    <dxf>
      <border outline="0">
        <top style="thin">
          <color indexed="64"/>
        </top>
      </border>
    </dxf>
    <dxf>
      <font>
        <b val="0"/>
        <i val="0"/>
        <strike val="0"/>
        <condense val="0"/>
        <extend val="0"/>
        <outline val="0"/>
        <shadow val="0"/>
        <u val="none"/>
        <vertAlign val="baseline"/>
        <sz val="11"/>
        <color theme="1"/>
        <name val="Aptos Narrow"/>
        <family val="2"/>
        <scheme val="minor"/>
      </font>
    </dxf>
    <dxf>
      <border outline="0">
        <bottom style="thin">
          <color indexed="64"/>
        </bottom>
      </border>
    </dxf>
    <dxf>
      <numFmt numFmtId="34" formatCode="_(&quot;$&quot;* #,##0.00_);_(&quot;$&quot;* \(#,##0.00\);_(&quot;$&quot;* &quot;-&quot;??_);_(@_)"/>
    </dxf>
    <dxf>
      <font>
        <b val="0"/>
        <i val="0"/>
        <strike val="0"/>
        <condense val="0"/>
        <extend val="0"/>
        <outline val="0"/>
        <shadow val="0"/>
        <u val="none"/>
        <vertAlign val="baseline"/>
        <sz val="11"/>
        <color theme="1"/>
        <name val="Aptos Narrow"/>
        <family val="2"/>
        <scheme val="minor"/>
      </font>
      <numFmt numFmtId="0" formatCode="General"/>
    </dxf>
    <dxf>
      <font>
        <b val="0"/>
        <i val="0"/>
        <strike val="0"/>
        <condense val="0"/>
        <extend val="0"/>
        <outline val="0"/>
        <shadow val="0"/>
        <u val="none"/>
        <vertAlign val="baseline"/>
        <sz val="11"/>
        <color theme="1"/>
        <name val="Aptos Narrow"/>
        <family val="2"/>
        <scheme val="minor"/>
      </font>
    </dxf>
    <dxf>
      <font>
        <b val="0"/>
        <i val="0"/>
        <strike val="0"/>
        <condense val="0"/>
        <extend val="0"/>
        <outline val="0"/>
        <shadow val="0"/>
        <u val="none"/>
        <vertAlign val="baseline"/>
        <sz val="11"/>
        <color theme="1"/>
        <name val="Aptos Narrow"/>
        <family val="2"/>
        <scheme val="minor"/>
      </font>
      <numFmt numFmtId="0" formatCode="General"/>
    </dxf>
    <dxf>
      <font>
        <b val="0"/>
        <i val="0"/>
        <strike val="0"/>
        <condense val="0"/>
        <extend val="0"/>
        <outline val="0"/>
        <shadow val="0"/>
        <u val="none"/>
        <vertAlign val="baseline"/>
        <sz val="11"/>
        <color theme="1"/>
        <name val="Aptos Narrow"/>
        <family val="2"/>
        <scheme val="minor"/>
      </font>
    </dxf>
    <dxf>
      <alignment horizontal="general" vertical="bottom" textRotation="0" wrapText="1" indent="0" justifyLastLine="0" shrinkToFit="0" readingOrder="0"/>
      <border diagonalUp="0" diagonalDown="0" outline="0">
        <left/>
        <right/>
        <top/>
        <bottom/>
      </border>
      <protection locked="0" hidden="0"/>
    </dxf>
    <dxf>
      <alignment horizontal="general" vertical="bottom" textRotation="0" wrapText="1" indent="0" justifyLastLine="0" shrinkToFit="0" readingOrder="0"/>
      <border diagonalUp="0" diagonalDown="0">
        <left/>
        <right/>
        <top/>
        <bottom style="medium">
          <color indexed="64"/>
        </bottom>
        <vertical/>
        <horizontal/>
      </border>
      <protection locked="0" hidden="0"/>
    </dxf>
    <dxf>
      <border outline="0">
        <top style="thin">
          <color indexed="64"/>
        </top>
      </border>
    </dxf>
    <dxf>
      <border outline="0">
        <bottom style="thin">
          <color indexed="64"/>
        </bottom>
      </border>
    </dxf>
    <dxf>
      <font>
        <b/>
        <i val="0"/>
        <strike val="0"/>
        <condense val="0"/>
        <extend val="0"/>
        <outline val="0"/>
        <shadow val="0"/>
        <u val="none"/>
        <vertAlign val="baseline"/>
        <sz val="11"/>
        <color theme="1"/>
        <name val="Aptos Narrow"/>
        <family val="2"/>
        <scheme val="minor"/>
      </font>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99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F5B1D0F-1642-44D4-9E42-6CDED993F81F}" name="TableBudget" displayName="TableBudget" ref="A5:K140" headerRowDxfId="32" headerRowBorderDxfId="31" tableBorderDxfId="30">
  <autoFilter ref="A5:K140" xr:uid="{2F5B1D0F-1642-44D4-9E42-6CDED993F81F}"/>
  <tableColumns count="11">
    <tableColumn id="1" xr3:uid="{5031DC58-5CE8-40CA-A949-C64227CADF43}" name="Task Name" totalsRowLabel="Total"/>
    <tableColumn id="2" xr3:uid="{6E307675-97F6-4041-AA7C-A8735C8653FA}" name="Items/Services" dataDxfId="29" totalsRowDxfId="28"/>
    <tableColumn id="3" xr3:uid="{FE147B6D-8ACF-4505-8B61-C39A0945EF24}" name="Category-Auto-populated Entry"/>
    <tableColumn id="11" xr3:uid="{C4C7ABD0-63A7-482E-918A-942FF3C8F33E}" name="Category-Manual Entry"/>
    <tableColumn id="4" xr3:uid="{DF85F25C-B32F-4E98-9DF3-72CBF3350F18}" name="PA Item?"/>
    <tableColumn id="5" xr3:uid="{5498592A-61B4-4D8B-A5EC-6B8F7E846D7E}" name="Quantity" dataDxfId="27" totalsRowDxfId="26" dataCellStyle="Currency"/>
    <tableColumn id="6" xr3:uid="{AFD2C03E-1190-45F2-8D86-74E6BD855549}" name="PA Unit Rate"/>
    <tableColumn id="7" xr3:uid="{74551003-A3B4-41A9-B740-4F8D18F41DEA}" name="Requested Funds" dataDxfId="25" totalsRowDxfId="24" dataCellStyle="Currency"/>
    <tableColumn id="8" xr3:uid="{49CCF694-7C64-44EB-A698-A9B0AFE7B719}" name="Cash or In-Kind Match"/>
    <tableColumn id="9" xr3:uid="{A884A3D9-BF14-440A-BDCA-31C8D9DB0A91}" name="Total Budget" totalsRowFunction="sum" dataDxfId="23"/>
    <tableColumn id="10" xr3:uid="{01D30E4A-7399-4122-80A1-52D73A57627D}" name="Entity (Organization name performing the services)"/>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1D4E66A-894A-475C-91B6-66273DBE2A56}" name="Table6" displayName="Table6" ref="A1:D9" totalsRowShown="0" dataDxfId="21" headerRowBorderDxfId="22" tableBorderDxfId="20" dataCellStyle="Currency">
  <autoFilter ref="A1:D9" xr:uid="{11D4E66A-894A-475C-91B6-66273DBE2A56}"/>
  <tableColumns count="4">
    <tableColumn id="1" xr3:uid="{8EE1C8D4-F574-4C57-B98E-D5FC2111759C}" name="Category"/>
    <tableColumn id="2" xr3:uid="{2CE474DB-EB48-406C-B32C-C5F5C255502A}" name="Requested Fund" dataDxfId="19" dataCellStyle="Currency"/>
    <tableColumn id="3" xr3:uid="{C6C04C6B-E07A-4060-A640-2AAE80A72A65}" name="Cash or In-Kind Match" dataDxfId="18" dataCellStyle="Currency">
      <calculatedColumnFormula>SUMIF('Budget Sheet'!C:C, "PERSONNEL", 'Budget Sheet'!G:G)</calculatedColumnFormula>
    </tableColumn>
    <tableColumn id="4" xr3:uid="{6DB9CE77-8349-4F87-9A2B-9156C9A8EE7F}" name="Total Amount" dataDxfId="17" dataCellStyle="Currency"/>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C101B09-BCF3-4C75-90FC-C35AAF52BA33}" name="Table5" displayName="Table5" ref="A1:D9" totalsRowShown="0" headerRowDxfId="16" headerRowCellStyle="Currency">
  <autoFilter ref="A1:D9" xr:uid="{EC101B09-BCF3-4C75-90FC-C35AAF52BA33}"/>
  <tableColumns count="4">
    <tableColumn id="1" xr3:uid="{3CF811A5-7388-4333-94AB-D2BF856DEECE}" name="Staff Member"/>
    <tableColumn id="2" xr3:uid="{3D1FA83F-366B-4258-BA4B-9B05D349BF75}" name="Position"/>
    <tableColumn id="3" xr3:uid="{B5C01FF9-9B64-4BC4-907B-DAF6C0CC1934}" name="Hourly Rate" dataDxfId="15" dataCellStyle="Currency"/>
    <tableColumn id="4" xr3:uid="{B0287D2D-925C-4699-A54C-DF809C66224B}" name="Match Amount" dataDxfId="14" dataCellStyle="Currenc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C8F79-EDCC-4CC1-81C3-173B2D893079}">
  <sheetPr codeName="Sheet1"/>
  <dimension ref="A1:A17"/>
  <sheetViews>
    <sheetView tabSelected="1" zoomScaleNormal="100" workbookViewId="0">
      <selection activeCell="E6" sqref="E6"/>
    </sheetView>
  </sheetViews>
  <sheetFormatPr defaultRowHeight="15" x14ac:dyDescent="0.25"/>
  <cols>
    <col min="1" max="1" width="121.140625" customWidth="1"/>
  </cols>
  <sheetData>
    <row r="1" spans="1:1" x14ac:dyDescent="0.25">
      <c r="A1" s="16" t="s">
        <v>0</v>
      </c>
    </row>
    <row r="2" spans="1:1" ht="57" customHeight="1" x14ac:dyDescent="0.25">
      <c r="A2" s="1" t="s">
        <v>128</v>
      </c>
    </row>
    <row r="3" spans="1:1" x14ac:dyDescent="0.25">
      <c r="A3" s="1"/>
    </row>
    <row r="4" spans="1:1" x14ac:dyDescent="0.25">
      <c r="A4" s="16" t="s">
        <v>1</v>
      </c>
    </row>
    <row r="5" spans="1:1" x14ac:dyDescent="0.25">
      <c r="A5" s="17" t="s">
        <v>2</v>
      </c>
    </row>
    <row r="6" spans="1:1" ht="258" customHeight="1" x14ac:dyDescent="0.25">
      <c r="A6" s="36" t="s">
        <v>132</v>
      </c>
    </row>
    <row r="7" spans="1:1" s="34" customFormat="1" ht="15" customHeight="1" x14ac:dyDescent="0.25">
      <c r="A7" s="33"/>
    </row>
    <row r="8" spans="1:1" x14ac:dyDescent="0.25">
      <c r="A8" s="17" t="s">
        <v>3</v>
      </c>
    </row>
    <row r="9" spans="1:1" ht="30" x14ac:dyDescent="0.25">
      <c r="A9" s="1" t="s">
        <v>125</v>
      </c>
    </row>
    <row r="10" spans="1:1" x14ac:dyDescent="0.25">
      <c r="A10" s="1"/>
    </row>
    <row r="11" spans="1:1" ht="15.75" thickBot="1" x14ac:dyDescent="0.3">
      <c r="A11" s="17" t="s">
        <v>4</v>
      </c>
    </row>
    <row r="12" spans="1:1" ht="15.75" thickBot="1" x14ac:dyDescent="0.3">
      <c r="A12" s="35" t="s">
        <v>5</v>
      </c>
    </row>
    <row r="13" spans="1:1" x14ac:dyDescent="0.25">
      <c r="A13" s="1"/>
    </row>
    <row r="14" spans="1:1" x14ac:dyDescent="0.25">
      <c r="A14" s="17" t="s">
        <v>6</v>
      </c>
    </row>
    <row r="15" spans="1:1" x14ac:dyDescent="0.25">
      <c r="A15" s="1" t="s">
        <v>7</v>
      </c>
    </row>
    <row r="16" spans="1:1" x14ac:dyDescent="0.25">
      <c r="A16" s="1" t="s">
        <v>126</v>
      </c>
    </row>
    <row r="17" spans="1:1" x14ac:dyDescent="0.25">
      <c r="A17" s="1"/>
    </row>
  </sheetData>
  <sheetProtection sheet="1" formatCells="0" formatColumns="0" formatRows="0" insertColumns="0" insertRows="0" insertHyperlinks="0" deleteColumns="0" deleteRows="0" sort="0" autoFilter="0" pivotTables="0"/>
  <pageMargins left="0.75" right="0.75" top="1" bottom="1" header="0.5" footer="0.5"/>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7A635-BE00-45CD-A92F-3328ECADDCCD}">
  <sheetPr codeName="Sheet2"/>
  <dimension ref="A1:N140"/>
  <sheetViews>
    <sheetView topLeftCell="A3" zoomScaleNormal="100" workbookViewId="0">
      <selection activeCell="K9" sqref="K9"/>
    </sheetView>
  </sheetViews>
  <sheetFormatPr defaultRowHeight="15" outlineLevelRow="1" x14ac:dyDescent="0.25"/>
  <cols>
    <col min="2" max="2" width="35.85546875" style="1" customWidth="1"/>
    <col min="3" max="3" width="23.85546875" customWidth="1"/>
    <col min="4" max="4" width="15.5703125" customWidth="1"/>
    <col min="5" max="5" width="12.42578125" customWidth="1"/>
    <col min="6" max="6" width="12.85546875" bestFit="1" customWidth="1"/>
    <col min="7" max="7" width="9.7109375" bestFit="1" customWidth="1"/>
    <col min="8" max="8" width="20.7109375" bestFit="1" customWidth="1"/>
    <col min="9" max="9" width="15" bestFit="1" customWidth="1"/>
    <col min="10" max="10" width="16.28515625" style="19" bestFit="1" customWidth="1"/>
    <col min="11" max="11" width="17.28515625" customWidth="1"/>
  </cols>
  <sheetData>
    <row r="1" spans="1:14" ht="15.75" thickBot="1" x14ac:dyDescent="0.3"/>
    <row r="2" spans="1:14" ht="79.900000000000006" customHeight="1" thickBot="1" x14ac:dyDescent="0.3">
      <c r="A2" s="43" t="s">
        <v>127</v>
      </c>
      <c r="B2" s="44"/>
      <c r="C2" s="44"/>
      <c r="D2" s="44"/>
      <c r="E2" s="44"/>
      <c r="F2" s="44"/>
      <c r="G2" s="45"/>
    </row>
    <row r="3" spans="1:14" ht="253.9" customHeight="1" thickBot="1" x14ac:dyDescent="0.3">
      <c r="A3" s="46" t="s">
        <v>133</v>
      </c>
      <c r="B3" s="47"/>
      <c r="C3" s="47"/>
      <c r="D3" s="47"/>
      <c r="E3" s="47"/>
      <c r="F3" s="47"/>
      <c r="G3" s="48"/>
      <c r="I3" s="22"/>
      <c r="J3" s="1"/>
      <c r="K3" s="1"/>
      <c r="L3" s="1"/>
      <c r="M3" s="1"/>
      <c r="N3" s="1"/>
    </row>
    <row r="4" spans="1:14" ht="17.25" customHeight="1" x14ac:dyDescent="0.25">
      <c r="A4" s="31"/>
      <c r="B4" s="31"/>
      <c r="C4" s="31"/>
      <c r="D4" s="31"/>
      <c r="E4" s="31"/>
      <c r="F4" s="31"/>
      <c r="G4" s="31"/>
    </row>
    <row r="5" spans="1:14" s="1" customFormat="1" ht="60" x14ac:dyDescent="0.25">
      <c r="A5" s="13" t="s">
        <v>8</v>
      </c>
      <c r="B5" s="13" t="s">
        <v>9</v>
      </c>
      <c r="C5" s="13" t="s">
        <v>10</v>
      </c>
      <c r="D5" s="13" t="s">
        <v>11</v>
      </c>
      <c r="E5" s="13" t="s">
        <v>12</v>
      </c>
      <c r="F5" s="13" t="s">
        <v>13</v>
      </c>
      <c r="G5" s="13" t="s">
        <v>130</v>
      </c>
      <c r="H5" s="13" t="s">
        <v>14</v>
      </c>
      <c r="I5" s="13" t="s">
        <v>15</v>
      </c>
      <c r="J5" s="23" t="s">
        <v>16</v>
      </c>
      <c r="K5" s="13" t="s">
        <v>131</v>
      </c>
    </row>
    <row r="6" spans="1:14" ht="30" outlineLevel="1" x14ac:dyDescent="0.25">
      <c r="A6" s="4" t="s">
        <v>17</v>
      </c>
      <c r="B6" s="3" t="s">
        <v>115</v>
      </c>
      <c r="C6" t="str">
        <f>IF(D6&lt;&gt;"", D6, _xlfn.XLOOKUP(B6, 'PA Items with Category'!A:A, 'PA Items with Category'!B:B, ""))</f>
        <v>PERSONNEL</v>
      </c>
      <c r="D6" s="4"/>
      <c r="E6" s="5" t="s">
        <v>19</v>
      </c>
      <c r="F6" s="41"/>
      <c r="G6" s="8"/>
      <c r="H6" s="40">
        <f>F6*G6</f>
        <v>0</v>
      </c>
      <c r="I6" s="5"/>
      <c r="J6" s="19">
        <f>SUM(TableBudget[[#This Row],[Requested Funds]]:TableBudget[[#This Row],[Cash or In-Kind Match]])</f>
        <v>0</v>
      </c>
      <c r="K6" s="4"/>
    </row>
    <row r="7" spans="1:14" x14ac:dyDescent="0.25">
      <c r="A7" s="4"/>
      <c r="B7" s="3" t="s">
        <v>116</v>
      </c>
      <c r="C7" t="str">
        <f>IF(D7&lt;&gt;"", D7, _xlfn.XLOOKUP(B7, 'PA Items with Category'!A:A, 'PA Items with Category'!B:B, ""))</f>
        <v>PERSONNEL</v>
      </c>
      <c r="D7" s="4"/>
      <c r="E7" s="5" t="s">
        <v>19</v>
      </c>
      <c r="F7" s="41"/>
      <c r="G7" s="8"/>
      <c r="H7" s="40">
        <f t="shared" ref="H7:H70" si="0">F7*G7</f>
        <v>0</v>
      </c>
      <c r="I7" s="5"/>
      <c r="J7" s="19">
        <f>SUM(TableBudget[[#This Row],[Requested Funds]]:TableBudget[[#This Row],[Cash or In-Kind Match]])</f>
        <v>0</v>
      </c>
      <c r="K7" s="4"/>
    </row>
    <row r="8" spans="1:14" ht="30" x14ac:dyDescent="0.25">
      <c r="A8" s="4"/>
      <c r="B8" s="3" t="s">
        <v>117</v>
      </c>
      <c r="C8" t="str">
        <f>IF(D8&lt;&gt;"", D8, _xlfn.XLOOKUP(B8, 'PA Items with Category'!A:A, 'PA Items with Category'!B:B, ""))</f>
        <v>PERSONNEL</v>
      </c>
      <c r="D8" s="4"/>
      <c r="E8" s="5" t="s">
        <v>19</v>
      </c>
      <c r="F8" s="41"/>
      <c r="G8" s="8"/>
      <c r="H8" s="40">
        <f t="shared" si="0"/>
        <v>0</v>
      </c>
      <c r="I8" s="5"/>
      <c r="J8" s="19">
        <f>SUM(TableBudget[[#This Row],[Requested Funds]]:TableBudget[[#This Row],[Cash or In-Kind Match]])</f>
        <v>0</v>
      </c>
      <c r="K8" s="4"/>
    </row>
    <row r="9" spans="1:14" ht="30" x14ac:dyDescent="0.25">
      <c r="A9" s="4"/>
      <c r="B9" s="3" t="s">
        <v>117</v>
      </c>
      <c r="C9" t="str">
        <f>IF(D9&lt;&gt;"", D9, _xlfn.XLOOKUP(B9, 'PA Items with Category'!A:A, 'PA Items with Category'!B:B, ""))</f>
        <v>SUB CONTRACTUAL</v>
      </c>
      <c r="D9" s="4" t="s">
        <v>44</v>
      </c>
      <c r="E9" s="5" t="s">
        <v>19</v>
      </c>
      <c r="F9" s="41"/>
      <c r="G9" s="8"/>
      <c r="H9" s="40">
        <f t="shared" si="0"/>
        <v>0</v>
      </c>
      <c r="I9" s="5"/>
      <c r="J9" s="19">
        <f>SUM(TableBudget[[#This Row],[Requested Funds]]:TableBudget[[#This Row],[Cash or In-Kind Match]])</f>
        <v>0</v>
      </c>
      <c r="K9" s="4"/>
    </row>
    <row r="10" spans="1:14" x14ac:dyDescent="0.25">
      <c r="A10" s="4"/>
      <c r="B10" s="3" t="s">
        <v>18</v>
      </c>
      <c r="C10" t="str">
        <f>IF(D10&lt;&gt;"", D10, _xlfn.XLOOKUP(B10, 'PA Items with Category'!A:A, 'PA Items with Category'!B:B, ""))</f>
        <v xml:space="preserve">Category </v>
      </c>
      <c r="D10" s="4"/>
      <c r="E10" s="5" t="s">
        <v>19</v>
      </c>
      <c r="F10" s="41"/>
      <c r="G10" s="8"/>
      <c r="H10" s="40">
        <f t="shared" si="0"/>
        <v>0</v>
      </c>
      <c r="I10" s="5"/>
      <c r="J10" s="19">
        <f>SUM(TableBudget[[#This Row],[Requested Funds]]:TableBudget[[#This Row],[Cash or In-Kind Match]])</f>
        <v>0</v>
      </c>
      <c r="K10" s="4"/>
    </row>
    <row r="11" spans="1:14" x14ac:dyDescent="0.25">
      <c r="A11" s="4"/>
      <c r="B11" s="3" t="s">
        <v>18</v>
      </c>
      <c r="C11" t="str">
        <f>IF(D11&lt;&gt;"", D11, _xlfn.XLOOKUP(B11, 'PA Items with Category'!A:A, 'PA Items with Category'!B:B, ""))</f>
        <v xml:space="preserve">Category </v>
      </c>
      <c r="D11" s="4"/>
      <c r="E11" s="5" t="s">
        <v>19</v>
      </c>
      <c r="F11" s="41"/>
      <c r="G11" s="8"/>
      <c r="H11" s="40">
        <f t="shared" si="0"/>
        <v>0</v>
      </c>
      <c r="I11" s="5"/>
      <c r="J11" s="19">
        <f>SUM(TableBudget[[#This Row],[Requested Funds]]:TableBudget[[#This Row],[Cash or In-Kind Match]])</f>
        <v>0</v>
      </c>
      <c r="K11" s="4"/>
    </row>
    <row r="12" spans="1:14" x14ac:dyDescent="0.25">
      <c r="A12" s="4"/>
      <c r="B12" s="3" t="s">
        <v>18</v>
      </c>
      <c r="C12" t="str">
        <f>IF(D12&lt;&gt;"", D12, _xlfn.XLOOKUP(B12, 'PA Items with Category'!A:A, 'PA Items with Category'!B:B, ""))</f>
        <v xml:space="preserve">Category </v>
      </c>
      <c r="D12" s="4"/>
      <c r="E12" s="5" t="s">
        <v>19</v>
      </c>
      <c r="F12" s="41"/>
      <c r="G12" s="8"/>
      <c r="H12" s="40">
        <f t="shared" si="0"/>
        <v>0</v>
      </c>
      <c r="I12" s="5"/>
      <c r="J12" s="19">
        <f>SUM(TableBudget[[#This Row],[Requested Funds]]:TableBudget[[#This Row],[Cash or In-Kind Match]])</f>
        <v>0</v>
      </c>
      <c r="K12" s="4"/>
    </row>
    <row r="13" spans="1:14" x14ac:dyDescent="0.25">
      <c r="A13" s="4"/>
      <c r="B13" s="3" t="s">
        <v>18</v>
      </c>
      <c r="C13" t="str">
        <f>IF(D13&lt;&gt;"", D13, _xlfn.XLOOKUP(B13, 'PA Items with Category'!A:A, 'PA Items with Category'!B:B, ""))</f>
        <v xml:space="preserve">Category </v>
      </c>
      <c r="D13" s="4"/>
      <c r="E13" s="5" t="s">
        <v>19</v>
      </c>
      <c r="F13" s="41"/>
      <c r="G13" s="8"/>
      <c r="H13" s="40">
        <f t="shared" si="0"/>
        <v>0</v>
      </c>
      <c r="I13" s="5"/>
      <c r="J13" s="19">
        <f>SUM(TableBudget[[#This Row],[Requested Funds]]:TableBudget[[#This Row],[Cash or In-Kind Match]])</f>
        <v>0</v>
      </c>
      <c r="K13" s="4"/>
    </row>
    <row r="14" spans="1:14" x14ac:dyDescent="0.25">
      <c r="A14" s="4"/>
      <c r="B14" s="3" t="s">
        <v>20</v>
      </c>
      <c r="C14" t="str">
        <f>IF(D14&lt;&gt;"", D14, _xlfn.XLOOKUP(B14, 'PA Items with Category'!A:A, 'PA Items with Category'!B:B, ""))</f>
        <v/>
      </c>
      <c r="D14" s="4"/>
      <c r="E14" s="5" t="s">
        <v>21</v>
      </c>
      <c r="F14" s="41"/>
      <c r="G14" s="8"/>
      <c r="H14" s="40">
        <f t="shared" si="0"/>
        <v>0</v>
      </c>
      <c r="I14" s="5"/>
      <c r="J14" s="19">
        <f>SUM(TableBudget[[#This Row],[Requested Funds]]:TableBudget[[#This Row],[Cash or In-Kind Match]])</f>
        <v>0</v>
      </c>
      <c r="K14" s="4"/>
    </row>
    <row r="15" spans="1:14" x14ac:dyDescent="0.25">
      <c r="A15" s="4"/>
      <c r="B15" s="3" t="s">
        <v>20</v>
      </c>
      <c r="C15" t="str">
        <f>IF(D15&lt;&gt;"", D15, _xlfn.XLOOKUP(B15, 'PA Items with Category'!A:A, 'PA Items with Category'!B:B, ""))</f>
        <v/>
      </c>
      <c r="D15" s="4"/>
      <c r="E15" s="5" t="s">
        <v>21</v>
      </c>
      <c r="F15" s="41"/>
      <c r="G15" s="8"/>
      <c r="H15" s="40">
        <f t="shared" si="0"/>
        <v>0</v>
      </c>
      <c r="I15" s="5"/>
      <c r="J15" s="19">
        <f>SUM(TableBudget[[#This Row],[Requested Funds]]:TableBudget[[#This Row],[Cash or In-Kind Match]])</f>
        <v>0</v>
      </c>
      <c r="K15" s="4"/>
    </row>
    <row r="16" spans="1:14" x14ac:dyDescent="0.25">
      <c r="A16" s="4"/>
      <c r="B16" s="3" t="s">
        <v>20</v>
      </c>
      <c r="C16" t="str">
        <f>IF(D16&lt;&gt;"", D16, _xlfn.XLOOKUP(B16, 'PA Items with Category'!A:A, 'PA Items with Category'!B:B, ""))</f>
        <v/>
      </c>
      <c r="D16" s="4"/>
      <c r="E16" s="5" t="s">
        <v>21</v>
      </c>
      <c r="F16" s="41"/>
      <c r="G16" s="8"/>
      <c r="H16" s="40">
        <f t="shared" si="0"/>
        <v>0</v>
      </c>
      <c r="I16" s="5"/>
      <c r="J16" s="19">
        <f>SUM(TableBudget[[#This Row],[Requested Funds]]:TableBudget[[#This Row],[Cash or In-Kind Match]])</f>
        <v>0</v>
      </c>
      <c r="K16" s="4"/>
    </row>
    <row r="17" spans="1:11" x14ac:dyDescent="0.25">
      <c r="A17" s="4"/>
      <c r="B17" s="3" t="s">
        <v>20</v>
      </c>
      <c r="C17" t="str">
        <f>IF(D17&lt;&gt;"", D17, _xlfn.XLOOKUP(B17, 'PA Items with Category'!A:A, 'PA Items with Category'!B:B, ""))</f>
        <v/>
      </c>
      <c r="D17" s="4"/>
      <c r="E17" s="5" t="s">
        <v>21</v>
      </c>
      <c r="F17" s="41"/>
      <c r="G17" s="8"/>
      <c r="H17" s="40">
        <f t="shared" si="0"/>
        <v>0</v>
      </c>
      <c r="I17" s="5"/>
      <c r="J17" s="19">
        <f>SUM(TableBudget[[#This Row],[Requested Funds]]:TableBudget[[#This Row],[Cash or In-Kind Match]])</f>
        <v>0</v>
      </c>
      <c r="K17" s="4"/>
    </row>
    <row r="18" spans="1:11" x14ac:dyDescent="0.25">
      <c r="A18" s="4"/>
      <c r="B18" s="3" t="s">
        <v>20</v>
      </c>
      <c r="C18" t="str">
        <f>IF(D18&lt;&gt;"", D18, _xlfn.XLOOKUP(B18, 'PA Items with Category'!A:A, 'PA Items with Category'!B:B, ""))</f>
        <v/>
      </c>
      <c r="D18" s="4"/>
      <c r="E18" s="5" t="s">
        <v>21</v>
      </c>
      <c r="F18" s="41"/>
      <c r="G18" s="8"/>
      <c r="H18" s="40">
        <f t="shared" si="0"/>
        <v>0</v>
      </c>
      <c r="I18" s="5"/>
      <c r="J18" s="19">
        <f>SUM(TableBudget[[#This Row],[Requested Funds]]:TableBudget[[#This Row],[Cash or In-Kind Match]])</f>
        <v>0</v>
      </c>
      <c r="K18" s="4"/>
    </row>
    <row r="19" spans="1:11" x14ac:dyDescent="0.25">
      <c r="A19" s="4" t="s">
        <v>22</v>
      </c>
      <c r="B19" s="3" t="s">
        <v>18</v>
      </c>
      <c r="C19" t="str">
        <f>IF(D19&lt;&gt;"", D19, _xlfn.XLOOKUP(B19, 'PA Items with Category'!A:A, 'PA Items with Category'!B:B, ""))</f>
        <v xml:space="preserve">Category </v>
      </c>
      <c r="D19" s="4"/>
      <c r="E19" s="5" t="s">
        <v>19</v>
      </c>
      <c r="F19" s="41"/>
      <c r="G19" s="8"/>
      <c r="H19" s="40">
        <f t="shared" si="0"/>
        <v>0</v>
      </c>
      <c r="I19" s="5"/>
      <c r="J19" s="19">
        <f>SUM(TableBudget[[#This Row],[Requested Funds]]:TableBudget[[#This Row],[Cash or In-Kind Match]])</f>
        <v>0</v>
      </c>
      <c r="K19" s="4"/>
    </row>
    <row r="20" spans="1:11" x14ac:dyDescent="0.25">
      <c r="A20" s="4"/>
      <c r="B20" s="3" t="s">
        <v>18</v>
      </c>
      <c r="C20" t="str">
        <f>IF(D20&lt;&gt;"", D20, _xlfn.XLOOKUP(B20, 'PA Items with Category'!A:A, 'PA Items with Category'!B:B, ""))</f>
        <v xml:space="preserve">Category </v>
      </c>
      <c r="D20" s="4"/>
      <c r="E20" s="5" t="s">
        <v>19</v>
      </c>
      <c r="F20" s="41"/>
      <c r="G20" s="8"/>
      <c r="H20" s="40">
        <f t="shared" si="0"/>
        <v>0</v>
      </c>
      <c r="I20" s="5"/>
      <c r="J20" s="19">
        <f>SUM(TableBudget[[#This Row],[Requested Funds]]:TableBudget[[#This Row],[Cash or In-Kind Match]])</f>
        <v>0</v>
      </c>
      <c r="K20" s="4"/>
    </row>
    <row r="21" spans="1:11" x14ac:dyDescent="0.25">
      <c r="A21" s="4"/>
      <c r="B21" s="3" t="s">
        <v>18</v>
      </c>
      <c r="C21" t="str">
        <f>IF(D21&lt;&gt;"", D21, _xlfn.XLOOKUP(B21, 'PA Items with Category'!A:A, 'PA Items with Category'!B:B, ""))</f>
        <v xml:space="preserve">Category </v>
      </c>
      <c r="D21" s="4"/>
      <c r="E21" s="5" t="s">
        <v>19</v>
      </c>
      <c r="F21" s="41"/>
      <c r="G21" s="8"/>
      <c r="H21" s="40">
        <f t="shared" si="0"/>
        <v>0</v>
      </c>
      <c r="I21" s="5"/>
      <c r="J21" s="19">
        <f>SUM(TableBudget[[#This Row],[Requested Funds]]:TableBudget[[#This Row],[Cash or In-Kind Match]])</f>
        <v>0</v>
      </c>
      <c r="K21" s="4"/>
    </row>
    <row r="22" spans="1:11" x14ac:dyDescent="0.25">
      <c r="A22" s="4"/>
      <c r="B22" s="3" t="s">
        <v>18</v>
      </c>
      <c r="C22" t="str">
        <f>IF(D22&lt;&gt;"", D22, _xlfn.XLOOKUP(B22, 'PA Items with Category'!A:A, 'PA Items with Category'!B:B, ""))</f>
        <v xml:space="preserve">Category </v>
      </c>
      <c r="D22" s="4"/>
      <c r="E22" s="5" t="s">
        <v>19</v>
      </c>
      <c r="F22" s="41"/>
      <c r="G22" s="8"/>
      <c r="H22" s="40">
        <f t="shared" si="0"/>
        <v>0</v>
      </c>
      <c r="I22" s="5"/>
      <c r="J22" s="19">
        <f>SUM(TableBudget[[#This Row],[Requested Funds]]:TableBudget[[#This Row],[Cash or In-Kind Match]])</f>
        <v>0</v>
      </c>
      <c r="K22" s="4"/>
    </row>
    <row r="23" spans="1:11" x14ac:dyDescent="0.25">
      <c r="A23" s="4"/>
      <c r="B23" s="3" t="s">
        <v>18</v>
      </c>
      <c r="C23" t="str">
        <f>IF(D23&lt;&gt;"", D23, _xlfn.XLOOKUP(B23, 'PA Items with Category'!A:A, 'PA Items with Category'!B:B, ""))</f>
        <v xml:space="preserve">Category </v>
      </c>
      <c r="D23" s="4"/>
      <c r="E23" s="5" t="s">
        <v>19</v>
      </c>
      <c r="F23" s="41"/>
      <c r="G23" s="8"/>
      <c r="H23" s="40">
        <f t="shared" si="0"/>
        <v>0</v>
      </c>
      <c r="I23" s="5"/>
      <c r="J23" s="19">
        <f>SUM(TableBudget[[#This Row],[Requested Funds]]:TableBudget[[#This Row],[Cash or In-Kind Match]])</f>
        <v>0</v>
      </c>
      <c r="K23" s="4"/>
    </row>
    <row r="24" spans="1:11" x14ac:dyDescent="0.25">
      <c r="A24" s="4"/>
      <c r="B24" s="3" t="s">
        <v>18</v>
      </c>
      <c r="C24" t="str">
        <f>IF(D24&lt;&gt;"", D24, _xlfn.XLOOKUP(B24, 'PA Items with Category'!A:A, 'PA Items with Category'!B:B, ""))</f>
        <v xml:space="preserve">Category </v>
      </c>
      <c r="D24" s="4"/>
      <c r="E24" s="5" t="s">
        <v>19</v>
      </c>
      <c r="F24" s="41"/>
      <c r="G24" s="8"/>
      <c r="H24" s="40">
        <f t="shared" si="0"/>
        <v>0</v>
      </c>
      <c r="I24" s="5"/>
      <c r="J24" s="19">
        <f>SUM(TableBudget[[#This Row],[Requested Funds]]:TableBudget[[#This Row],[Cash or In-Kind Match]])</f>
        <v>0</v>
      </c>
      <c r="K24" s="4"/>
    </row>
    <row r="25" spans="1:11" x14ac:dyDescent="0.25">
      <c r="A25" s="4"/>
      <c r="B25" s="3" t="s">
        <v>18</v>
      </c>
      <c r="C25" t="str">
        <f>IF(D25&lt;&gt;"", D25, _xlfn.XLOOKUP(B25, 'PA Items with Category'!A:A, 'PA Items with Category'!B:B, ""))</f>
        <v xml:space="preserve">Category </v>
      </c>
      <c r="D25" s="4"/>
      <c r="E25" s="5" t="s">
        <v>19</v>
      </c>
      <c r="F25" s="41"/>
      <c r="G25" s="8"/>
      <c r="H25" s="40">
        <f t="shared" si="0"/>
        <v>0</v>
      </c>
      <c r="I25" s="5"/>
      <c r="J25" s="19">
        <f>SUM(TableBudget[[#This Row],[Requested Funds]]:TableBudget[[#This Row],[Cash or In-Kind Match]])</f>
        <v>0</v>
      </c>
      <c r="K25" s="4"/>
    </row>
    <row r="26" spans="1:11" x14ac:dyDescent="0.25">
      <c r="A26" s="4"/>
      <c r="B26" s="3" t="s">
        <v>18</v>
      </c>
      <c r="C26" t="str">
        <f>IF(D26&lt;&gt;"", D26, _xlfn.XLOOKUP(B26, 'PA Items with Category'!A:A, 'PA Items with Category'!B:B, ""))</f>
        <v xml:space="preserve">Category </v>
      </c>
      <c r="D26" s="4"/>
      <c r="E26" s="5" t="s">
        <v>19</v>
      </c>
      <c r="F26" s="41"/>
      <c r="G26" s="8"/>
      <c r="H26" s="40">
        <f t="shared" si="0"/>
        <v>0</v>
      </c>
      <c r="I26" s="5"/>
      <c r="J26" s="19">
        <f>SUM(TableBudget[[#This Row],[Requested Funds]]:TableBudget[[#This Row],[Cash or In-Kind Match]])</f>
        <v>0</v>
      </c>
      <c r="K26" s="4"/>
    </row>
    <row r="27" spans="1:11" x14ac:dyDescent="0.25">
      <c r="A27" s="4"/>
      <c r="B27" s="3" t="s">
        <v>20</v>
      </c>
      <c r="C27" t="str">
        <f>IF(D27&lt;&gt;"", D27, _xlfn.XLOOKUP(B27, 'PA Items with Category'!A:A, 'PA Items with Category'!B:B, ""))</f>
        <v/>
      </c>
      <c r="D27" s="4"/>
      <c r="E27" s="5" t="s">
        <v>21</v>
      </c>
      <c r="F27" s="41"/>
      <c r="G27" s="8"/>
      <c r="H27" s="40">
        <f t="shared" si="0"/>
        <v>0</v>
      </c>
      <c r="I27" s="5"/>
      <c r="J27" s="19">
        <f>SUM(TableBudget[[#This Row],[Requested Funds]]:TableBudget[[#This Row],[Cash or In-Kind Match]])</f>
        <v>0</v>
      </c>
      <c r="K27" s="4"/>
    </row>
    <row r="28" spans="1:11" x14ac:dyDescent="0.25">
      <c r="A28" s="4"/>
      <c r="B28" s="3" t="s">
        <v>20</v>
      </c>
      <c r="C28" t="str">
        <f>IF(D28&lt;&gt;"", D28, _xlfn.XLOOKUP(B28, 'PA Items with Category'!A:A, 'PA Items with Category'!B:B, ""))</f>
        <v/>
      </c>
      <c r="D28" s="4"/>
      <c r="E28" s="5" t="s">
        <v>21</v>
      </c>
      <c r="F28" s="41"/>
      <c r="G28" s="8"/>
      <c r="H28" s="40">
        <f t="shared" si="0"/>
        <v>0</v>
      </c>
      <c r="I28" s="5"/>
      <c r="J28" s="19">
        <f>SUM(TableBudget[[#This Row],[Requested Funds]]:TableBudget[[#This Row],[Cash or In-Kind Match]])</f>
        <v>0</v>
      </c>
      <c r="K28" s="4"/>
    </row>
    <row r="29" spans="1:11" x14ac:dyDescent="0.25">
      <c r="A29" s="4"/>
      <c r="B29" s="3" t="s">
        <v>20</v>
      </c>
      <c r="C29" t="str">
        <f>IF(D29&lt;&gt;"", D29, _xlfn.XLOOKUP(B29, 'PA Items with Category'!A:A, 'PA Items with Category'!B:B, ""))</f>
        <v/>
      </c>
      <c r="D29" s="4"/>
      <c r="E29" s="5" t="s">
        <v>21</v>
      </c>
      <c r="F29" s="41"/>
      <c r="G29" s="8"/>
      <c r="H29" s="40">
        <f t="shared" si="0"/>
        <v>0</v>
      </c>
      <c r="I29" s="5"/>
      <c r="J29" s="19">
        <f>SUM(TableBudget[[#This Row],[Requested Funds]]:TableBudget[[#This Row],[Cash or In-Kind Match]])</f>
        <v>0</v>
      </c>
      <c r="K29" s="4"/>
    </row>
    <row r="30" spans="1:11" x14ac:dyDescent="0.25">
      <c r="A30" s="4"/>
      <c r="B30" s="3" t="s">
        <v>20</v>
      </c>
      <c r="C30" t="str">
        <f>IF(D30&lt;&gt;"", D30, _xlfn.XLOOKUP(B30, 'PA Items with Category'!A:A, 'PA Items with Category'!B:B, ""))</f>
        <v/>
      </c>
      <c r="D30" s="4"/>
      <c r="E30" s="5" t="s">
        <v>21</v>
      </c>
      <c r="F30" s="41"/>
      <c r="G30" s="8"/>
      <c r="H30" s="40">
        <f t="shared" si="0"/>
        <v>0</v>
      </c>
      <c r="I30" s="5"/>
      <c r="J30" s="19">
        <f>SUM(TableBudget[[#This Row],[Requested Funds]]:TableBudget[[#This Row],[Cash or In-Kind Match]])</f>
        <v>0</v>
      </c>
      <c r="K30" s="4"/>
    </row>
    <row r="31" spans="1:11" x14ac:dyDescent="0.25">
      <c r="A31" s="4"/>
      <c r="B31" s="3" t="s">
        <v>20</v>
      </c>
      <c r="C31" t="str">
        <f>IF(D31&lt;&gt;"", D31, _xlfn.XLOOKUP(B31, 'PA Items with Category'!A:A, 'PA Items with Category'!B:B, ""))</f>
        <v/>
      </c>
      <c r="D31" s="4"/>
      <c r="E31" s="5" t="s">
        <v>21</v>
      </c>
      <c r="F31" s="41"/>
      <c r="G31" s="8"/>
      <c r="H31" s="40">
        <f t="shared" si="0"/>
        <v>0</v>
      </c>
      <c r="I31" s="5"/>
      <c r="J31" s="19">
        <f>SUM(TableBudget[[#This Row],[Requested Funds]]:TableBudget[[#This Row],[Cash or In-Kind Match]])</f>
        <v>0</v>
      </c>
      <c r="K31" s="4"/>
    </row>
    <row r="32" spans="1:11" x14ac:dyDescent="0.25">
      <c r="A32" s="4" t="s">
        <v>23</v>
      </c>
      <c r="B32" s="3" t="s">
        <v>18</v>
      </c>
      <c r="C32" t="str">
        <f>IF(D32&lt;&gt;"", D32, _xlfn.XLOOKUP(B32, 'PA Items with Category'!A:A, 'PA Items with Category'!B:B, ""))</f>
        <v xml:space="preserve">Category </v>
      </c>
      <c r="D32" s="4"/>
      <c r="E32" s="5" t="s">
        <v>19</v>
      </c>
      <c r="F32" s="41"/>
      <c r="G32" s="8"/>
      <c r="H32" s="40">
        <f t="shared" si="0"/>
        <v>0</v>
      </c>
      <c r="I32" s="5"/>
      <c r="J32" s="19">
        <f>SUM(TableBudget[[#This Row],[Requested Funds]]:TableBudget[[#This Row],[Cash or In-Kind Match]])</f>
        <v>0</v>
      </c>
      <c r="K32" s="4"/>
    </row>
    <row r="33" spans="1:11" x14ac:dyDescent="0.25">
      <c r="A33" s="4"/>
      <c r="B33" s="3" t="s">
        <v>18</v>
      </c>
      <c r="C33" t="str">
        <f>IF(D33&lt;&gt;"", D33, _xlfn.XLOOKUP(B33, 'PA Items with Category'!A:A, 'PA Items with Category'!B:B, ""))</f>
        <v xml:space="preserve">Category </v>
      </c>
      <c r="D33" s="4"/>
      <c r="E33" s="5" t="s">
        <v>19</v>
      </c>
      <c r="F33" s="41"/>
      <c r="G33" s="8"/>
      <c r="H33" s="40">
        <f t="shared" si="0"/>
        <v>0</v>
      </c>
      <c r="I33" s="5"/>
      <c r="J33" s="19">
        <f>SUM(TableBudget[[#This Row],[Requested Funds]]:TableBudget[[#This Row],[Cash or In-Kind Match]])</f>
        <v>0</v>
      </c>
      <c r="K33" s="4"/>
    </row>
    <row r="34" spans="1:11" x14ac:dyDescent="0.25">
      <c r="A34" s="4"/>
      <c r="B34" s="3" t="s">
        <v>18</v>
      </c>
      <c r="C34" t="str">
        <f>IF(D34&lt;&gt;"", D34, _xlfn.XLOOKUP(B34, 'PA Items with Category'!A:A, 'PA Items with Category'!B:B, ""))</f>
        <v xml:space="preserve">Category </v>
      </c>
      <c r="D34" s="4"/>
      <c r="E34" s="5" t="s">
        <v>19</v>
      </c>
      <c r="F34" s="41"/>
      <c r="G34" s="8"/>
      <c r="H34" s="40">
        <f t="shared" si="0"/>
        <v>0</v>
      </c>
      <c r="I34" s="5"/>
      <c r="J34" s="19">
        <f>SUM(TableBudget[[#This Row],[Requested Funds]]:TableBudget[[#This Row],[Cash or In-Kind Match]])</f>
        <v>0</v>
      </c>
      <c r="K34" s="4"/>
    </row>
    <row r="35" spans="1:11" x14ac:dyDescent="0.25">
      <c r="A35" s="4"/>
      <c r="B35" s="3" t="s">
        <v>18</v>
      </c>
      <c r="C35" t="str">
        <f>IF(D35&lt;&gt;"", D35, _xlfn.XLOOKUP(B35, 'PA Items with Category'!A:A, 'PA Items with Category'!B:B, ""))</f>
        <v xml:space="preserve">Category </v>
      </c>
      <c r="D35" s="4"/>
      <c r="E35" s="5" t="s">
        <v>19</v>
      </c>
      <c r="F35" s="41"/>
      <c r="G35" s="8"/>
      <c r="H35" s="40">
        <f t="shared" si="0"/>
        <v>0</v>
      </c>
      <c r="I35" s="5"/>
      <c r="J35" s="19">
        <f>SUM(TableBudget[[#This Row],[Requested Funds]]:TableBudget[[#This Row],[Cash or In-Kind Match]])</f>
        <v>0</v>
      </c>
      <c r="K35" s="4"/>
    </row>
    <row r="36" spans="1:11" x14ac:dyDescent="0.25">
      <c r="A36" s="4"/>
      <c r="B36" s="3" t="s">
        <v>18</v>
      </c>
      <c r="C36" t="str">
        <f>IF(D36&lt;&gt;"", D36, _xlfn.XLOOKUP(B36, 'PA Items with Category'!A:A, 'PA Items with Category'!B:B, ""))</f>
        <v xml:space="preserve">Category </v>
      </c>
      <c r="D36" s="4"/>
      <c r="E36" s="5" t="s">
        <v>19</v>
      </c>
      <c r="F36" s="41"/>
      <c r="G36" s="8"/>
      <c r="H36" s="40">
        <f t="shared" si="0"/>
        <v>0</v>
      </c>
      <c r="I36" s="5"/>
      <c r="J36" s="19">
        <f>SUM(TableBudget[[#This Row],[Requested Funds]]:TableBudget[[#This Row],[Cash or In-Kind Match]])</f>
        <v>0</v>
      </c>
      <c r="K36" s="4"/>
    </row>
    <row r="37" spans="1:11" x14ac:dyDescent="0.25">
      <c r="A37" s="4"/>
      <c r="B37" s="3" t="s">
        <v>18</v>
      </c>
      <c r="C37" t="str">
        <f>IF(D37&lt;&gt;"", D37, _xlfn.XLOOKUP(B37, 'PA Items with Category'!A:A, 'PA Items with Category'!B:B, ""))</f>
        <v xml:space="preserve">Category </v>
      </c>
      <c r="D37" s="4"/>
      <c r="E37" s="5" t="s">
        <v>19</v>
      </c>
      <c r="F37" s="41"/>
      <c r="G37" s="8"/>
      <c r="H37" s="40">
        <f t="shared" si="0"/>
        <v>0</v>
      </c>
      <c r="I37" s="5"/>
      <c r="J37" s="19">
        <f>SUM(TableBudget[[#This Row],[Requested Funds]]:TableBudget[[#This Row],[Cash or In-Kind Match]])</f>
        <v>0</v>
      </c>
      <c r="K37" s="4"/>
    </row>
    <row r="38" spans="1:11" x14ac:dyDescent="0.25">
      <c r="A38" s="4"/>
      <c r="B38" s="3" t="s">
        <v>18</v>
      </c>
      <c r="C38" t="str">
        <f>IF(D38&lt;&gt;"", D38, _xlfn.XLOOKUP(B38, 'PA Items with Category'!A:A, 'PA Items with Category'!B:B, ""))</f>
        <v xml:space="preserve">Category </v>
      </c>
      <c r="D38" s="4"/>
      <c r="E38" s="5" t="s">
        <v>19</v>
      </c>
      <c r="F38" s="41"/>
      <c r="G38" s="8"/>
      <c r="H38" s="40">
        <f t="shared" si="0"/>
        <v>0</v>
      </c>
      <c r="I38" s="5"/>
      <c r="J38" s="19">
        <f>SUM(TableBudget[[#This Row],[Requested Funds]]:TableBudget[[#This Row],[Cash or In-Kind Match]])</f>
        <v>0</v>
      </c>
      <c r="K38" s="4"/>
    </row>
    <row r="39" spans="1:11" x14ac:dyDescent="0.25">
      <c r="A39" s="4"/>
      <c r="B39" s="3" t="s">
        <v>18</v>
      </c>
      <c r="C39" t="str">
        <f>IF(D39&lt;&gt;"", D39, _xlfn.XLOOKUP(B39, 'PA Items with Category'!A:A, 'PA Items with Category'!B:B, ""))</f>
        <v xml:space="preserve">Category </v>
      </c>
      <c r="D39" s="4"/>
      <c r="E39" s="5" t="s">
        <v>19</v>
      </c>
      <c r="F39" s="41"/>
      <c r="G39" s="8"/>
      <c r="H39" s="40">
        <f t="shared" si="0"/>
        <v>0</v>
      </c>
      <c r="I39" s="5"/>
      <c r="J39" s="19">
        <f>SUM(TableBudget[[#This Row],[Requested Funds]]:TableBudget[[#This Row],[Cash or In-Kind Match]])</f>
        <v>0</v>
      </c>
      <c r="K39" s="4"/>
    </row>
    <row r="40" spans="1:11" x14ac:dyDescent="0.25">
      <c r="A40" s="4"/>
      <c r="B40" s="3" t="s">
        <v>20</v>
      </c>
      <c r="C40" t="str">
        <f>IF(D40&lt;&gt;"", D40, _xlfn.XLOOKUP(B40, 'PA Items with Category'!A:A, 'PA Items with Category'!B:B, ""))</f>
        <v/>
      </c>
      <c r="D40" s="4"/>
      <c r="E40" s="5" t="s">
        <v>21</v>
      </c>
      <c r="F40" s="41"/>
      <c r="G40" s="8"/>
      <c r="H40" s="40">
        <f t="shared" si="0"/>
        <v>0</v>
      </c>
      <c r="I40" s="5"/>
      <c r="J40" s="19">
        <f>SUM(TableBudget[[#This Row],[Requested Funds]]:TableBudget[[#This Row],[Cash or In-Kind Match]])</f>
        <v>0</v>
      </c>
      <c r="K40" s="4"/>
    </row>
    <row r="41" spans="1:11" x14ac:dyDescent="0.25">
      <c r="A41" s="4"/>
      <c r="B41" s="3" t="s">
        <v>20</v>
      </c>
      <c r="C41" t="str">
        <f>IF(D41&lt;&gt;"", D41, _xlfn.XLOOKUP(B41, 'PA Items with Category'!A:A, 'PA Items with Category'!B:B, ""))</f>
        <v/>
      </c>
      <c r="D41" s="4"/>
      <c r="E41" s="5" t="s">
        <v>21</v>
      </c>
      <c r="F41" s="41"/>
      <c r="G41" s="8"/>
      <c r="H41" s="40">
        <f t="shared" si="0"/>
        <v>0</v>
      </c>
      <c r="I41" s="5"/>
      <c r="J41" s="19">
        <f>SUM(TableBudget[[#This Row],[Requested Funds]]:TableBudget[[#This Row],[Cash or In-Kind Match]])</f>
        <v>0</v>
      </c>
      <c r="K41" s="4"/>
    </row>
    <row r="42" spans="1:11" x14ac:dyDescent="0.25">
      <c r="A42" s="4"/>
      <c r="B42" s="3" t="s">
        <v>20</v>
      </c>
      <c r="C42" t="str">
        <f>IF(D42&lt;&gt;"", D42, _xlfn.XLOOKUP(B42, 'PA Items with Category'!A:A, 'PA Items with Category'!B:B, ""))</f>
        <v/>
      </c>
      <c r="D42" s="4"/>
      <c r="E42" s="5" t="s">
        <v>21</v>
      </c>
      <c r="F42" s="41"/>
      <c r="G42" s="8"/>
      <c r="H42" s="40">
        <f t="shared" si="0"/>
        <v>0</v>
      </c>
      <c r="I42" s="5"/>
      <c r="J42" s="19">
        <f>SUM(TableBudget[[#This Row],[Requested Funds]]:TableBudget[[#This Row],[Cash or In-Kind Match]])</f>
        <v>0</v>
      </c>
      <c r="K42" s="4"/>
    </row>
    <row r="43" spans="1:11" x14ac:dyDescent="0.25">
      <c r="A43" s="4"/>
      <c r="B43" s="3" t="s">
        <v>20</v>
      </c>
      <c r="C43" t="str">
        <f>IF(D43&lt;&gt;"", D43, _xlfn.XLOOKUP(B43, 'PA Items with Category'!A:A, 'PA Items with Category'!B:B, ""))</f>
        <v/>
      </c>
      <c r="D43" s="4"/>
      <c r="E43" s="5" t="s">
        <v>21</v>
      </c>
      <c r="F43" s="41"/>
      <c r="G43" s="8"/>
      <c r="H43" s="40">
        <f t="shared" si="0"/>
        <v>0</v>
      </c>
      <c r="I43" s="5"/>
      <c r="J43" s="19">
        <f>SUM(TableBudget[[#This Row],[Requested Funds]]:TableBudget[[#This Row],[Cash or In-Kind Match]])</f>
        <v>0</v>
      </c>
      <c r="K43" s="4"/>
    </row>
    <row r="44" spans="1:11" x14ac:dyDescent="0.25">
      <c r="A44" s="4"/>
      <c r="B44" s="3" t="s">
        <v>20</v>
      </c>
      <c r="C44" t="str">
        <f>IF(D44&lt;&gt;"", D44, _xlfn.XLOOKUP(B44, 'PA Items with Category'!A:A, 'PA Items with Category'!B:B, ""))</f>
        <v/>
      </c>
      <c r="D44" s="4"/>
      <c r="E44" s="5" t="s">
        <v>21</v>
      </c>
      <c r="F44" s="41"/>
      <c r="G44" s="8"/>
      <c r="H44" s="40">
        <f t="shared" si="0"/>
        <v>0</v>
      </c>
      <c r="I44" s="5"/>
      <c r="J44" s="19">
        <f>SUM(TableBudget[[#This Row],[Requested Funds]]:TableBudget[[#This Row],[Cash or In-Kind Match]])</f>
        <v>0</v>
      </c>
      <c r="K44" s="4"/>
    </row>
    <row r="45" spans="1:11" x14ac:dyDescent="0.25">
      <c r="A45" s="4" t="s">
        <v>24</v>
      </c>
      <c r="B45" s="3" t="s">
        <v>18</v>
      </c>
      <c r="C45" t="str">
        <f>IF(D45&lt;&gt;"", D45, _xlfn.XLOOKUP(B45, 'PA Items with Category'!A:A, 'PA Items with Category'!B:B, ""))</f>
        <v xml:space="preserve">Category </v>
      </c>
      <c r="D45" s="4"/>
      <c r="E45" s="5" t="s">
        <v>19</v>
      </c>
      <c r="F45" s="41"/>
      <c r="G45" s="8"/>
      <c r="H45" s="40">
        <f t="shared" si="0"/>
        <v>0</v>
      </c>
      <c r="I45" s="5"/>
      <c r="J45" s="19">
        <f>SUM(TableBudget[[#This Row],[Requested Funds]]:TableBudget[[#This Row],[Cash or In-Kind Match]])</f>
        <v>0</v>
      </c>
      <c r="K45" s="4"/>
    </row>
    <row r="46" spans="1:11" x14ac:dyDescent="0.25">
      <c r="A46" s="4"/>
      <c r="B46" s="3" t="s">
        <v>18</v>
      </c>
      <c r="C46" t="str">
        <f>IF(D46&lt;&gt;"", D46, _xlfn.XLOOKUP(B46, 'PA Items with Category'!A:A, 'PA Items with Category'!B:B, ""))</f>
        <v xml:space="preserve">Category </v>
      </c>
      <c r="D46" s="4"/>
      <c r="E46" s="5" t="s">
        <v>19</v>
      </c>
      <c r="F46" s="41"/>
      <c r="G46" s="8"/>
      <c r="H46" s="40">
        <f t="shared" si="0"/>
        <v>0</v>
      </c>
      <c r="I46" s="5"/>
      <c r="J46" s="19">
        <f>SUM(TableBudget[[#This Row],[Requested Funds]]:TableBudget[[#This Row],[Cash or In-Kind Match]])</f>
        <v>0</v>
      </c>
      <c r="K46" s="4"/>
    </row>
    <row r="47" spans="1:11" x14ac:dyDescent="0.25">
      <c r="A47" s="4"/>
      <c r="B47" s="3" t="s">
        <v>18</v>
      </c>
      <c r="C47" t="str">
        <f>IF(D47&lt;&gt;"", D47, _xlfn.XLOOKUP(B47, 'PA Items with Category'!A:A, 'PA Items with Category'!B:B, ""))</f>
        <v xml:space="preserve">Category </v>
      </c>
      <c r="D47" s="4"/>
      <c r="E47" s="5" t="s">
        <v>19</v>
      </c>
      <c r="F47" s="41"/>
      <c r="G47" s="8"/>
      <c r="H47" s="40">
        <f t="shared" si="0"/>
        <v>0</v>
      </c>
      <c r="I47" s="5"/>
      <c r="J47" s="19">
        <f>SUM(TableBudget[[#This Row],[Requested Funds]]:TableBudget[[#This Row],[Cash or In-Kind Match]])</f>
        <v>0</v>
      </c>
      <c r="K47" s="4"/>
    </row>
    <row r="48" spans="1:11" x14ac:dyDescent="0.25">
      <c r="A48" s="4"/>
      <c r="B48" s="3" t="s">
        <v>18</v>
      </c>
      <c r="C48" t="str">
        <f>IF(D48&lt;&gt;"", D48, _xlfn.XLOOKUP(B48, 'PA Items with Category'!A:A, 'PA Items with Category'!B:B, ""))</f>
        <v xml:space="preserve">Category </v>
      </c>
      <c r="D48" s="4"/>
      <c r="E48" s="5" t="s">
        <v>19</v>
      </c>
      <c r="F48" s="41"/>
      <c r="G48" s="8"/>
      <c r="H48" s="40">
        <f t="shared" si="0"/>
        <v>0</v>
      </c>
      <c r="I48" s="5"/>
      <c r="J48" s="19">
        <f>SUM(TableBudget[[#This Row],[Requested Funds]]:TableBudget[[#This Row],[Cash or In-Kind Match]])</f>
        <v>0</v>
      </c>
      <c r="K48" s="4"/>
    </row>
    <row r="49" spans="1:11" x14ac:dyDescent="0.25">
      <c r="A49" s="4"/>
      <c r="B49" s="3" t="s">
        <v>18</v>
      </c>
      <c r="C49" t="str">
        <f>IF(D49&lt;&gt;"", D49, _xlfn.XLOOKUP(B49, 'PA Items with Category'!A:A, 'PA Items with Category'!B:B, ""))</f>
        <v xml:space="preserve">Category </v>
      </c>
      <c r="D49" s="4"/>
      <c r="E49" s="5" t="s">
        <v>19</v>
      </c>
      <c r="F49" s="41"/>
      <c r="G49" s="8"/>
      <c r="H49" s="40">
        <f t="shared" si="0"/>
        <v>0</v>
      </c>
      <c r="I49" s="5"/>
      <c r="J49" s="19">
        <f>SUM(TableBudget[[#This Row],[Requested Funds]]:TableBudget[[#This Row],[Cash or In-Kind Match]])</f>
        <v>0</v>
      </c>
      <c r="K49" s="4"/>
    </row>
    <row r="50" spans="1:11" x14ac:dyDescent="0.25">
      <c r="A50" s="4"/>
      <c r="B50" s="3" t="s">
        <v>18</v>
      </c>
      <c r="C50" t="str">
        <f>IF(D50&lt;&gt;"", D50, _xlfn.XLOOKUP(B50, 'PA Items with Category'!A:A, 'PA Items with Category'!B:B, ""))</f>
        <v xml:space="preserve">Category </v>
      </c>
      <c r="D50" s="4"/>
      <c r="E50" s="5" t="s">
        <v>19</v>
      </c>
      <c r="F50" s="41"/>
      <c r="G50" s="8"/>
      <c r="H50" s="40">
        <f t="shared" si="0"/>
        <v>0</v>
      </c>
      <c r="I50" s="5"/>
      <c r="J50" s="19">
        <f>SUM(TableBudget[[#This Row],[Requested Funds]]:TableBudget[[#This Row],[Cash or In-Kind Match]])</f>
        <v>0</v>
      </c>
      <c r="K50" s="4"/>
    </row>
    <row r="51" spans="1:11" x14ac:dyDescent="0.25">
      <c r="A51" s="4"/>
      <c r="B51" s="3" t="s">
        <v>18</v>
      </c>
      <c r="C51" t="str">
        <f>IF(D51&lt;&gt;"", D51, _xlfn.XLOOKUP(B51, 'PA Items with Category'!A:A, 'PA Items with Category'!B:B, ""))</f>
        <v xml:space="preserve">Category </v>
      </c>
      <c r="D51" s="4"/>
      <c r="E51" s="5" t="s">
        <v>19</v>
      </c>
      <c r="F51" s="41"/>
      <c r="G51" s="8"/>
      <c r="H51" s="40">
        <f t="shared" si="0"/>
        <v>0</v>
      </c>
      <c r="I51" s="5"/>
      <c r="J51" s="19">
        <f>SUM(TableBudget[[#This Row],[Requested Funds]]:TableBudget[[#This Row],[Cash or In-Kind Match]])</f>
        <v>0</v>
      </c>
      <c r="K51" s="4"/>
    </row>
    <row r="52" spans="1:11" x14ac:dyDescent="0.25">
      <c r="A52" s="4"/>
      <c r="B52" s="3" t="s">
        <v>18</v>
      </c>
      <c r="C52" t="str">
        <f>IF(D52&lt;&gt;"", D52, _xlfn.XLOOKUP(B52, 'PA Items with Category'!A:A, 'PA Items with Category'!B:B, ""))</f>
        <v xml:space="preserve">Category </v>
      </c>
      <c r="D52" s="4"/>
      <c r="E52" s="5" t="s">
        <v>19</v>
      </c>
      <c r="F52" s="41"/>
      <c r="G52" s="8"/>
      <c r="H52" s="40">
        <f t="shared" si="0"/>
        <v>0</v>
      </c>
      <c r="I52" s="5"/>
      <c r="J52" s="19">
        <f>SUM(TableBudget[[#This Row],[Requested Funds]]:TableBudget[[#This Row],[Cash or In-Kind Match]])</f>
        <v>0</v>
      </c>
      <c r="K52" s="4"/>
    </row>
    <row r="53" spans="1:11" x14ac:dyDescent="0.25">
      <c r="A53" s="4"/>
      <c r="B53" s="3" t="s">
        <v>20</v>
      </c>
      <c r="C53" t="str">
        <f>IF(D53&lt;&gt;"", D53, _xlfn.XLOOKUP(B53, 'PA Items with Category'!A:A, 'PA Items with Category'!B:B, ""))</f>
        <v/>
      </c>
      <c r="D53" s="4"/>
      <c r="E53" s="5" t="s">
        <v>21</v>
      </c>
      <c r="F53" s="41"/>
      <c r="G53" s="8"/>
      <c r="H53" s="40">
        <f t="shared" si="0"/>
        <v>0</v>
      </c>
      <c r="I53" s="5"/>
      <c r="J53" s="19">
        <f>SUM(TableBudget[[#This Row],[Requested Funds]]:TableBudget[[#This Row],[Cash or In-Kind Match]])</f>
        <v>0</v>
      </c>
      <c r="K53" s="4"/>
    </row>
    <row r="54" spans="1:11" x14ac:dyDescent="0.25">
      <c r="A54" s="4"/>
      <c r="B54" s="3" t="s">
        <v>20</v>
      </c>
      <c r="C54" t="str">
        <f>IF(D54&lt;&gt;"", D54, _xlfn.XLOOKUP(B54, 'PA Items with Category'!A:A, 'PA Items with Category'!B:B, ""))</f>
        <v/>
      </c>
      <c r="D54" s="4"/>
      <c r="E54" s="5" t="s">
        <v>21</v>
      </c>
      <c r="F54" s="41"/>
      <c r="G54" s="8"/>
      <c r="H54" s="40">
        <f t="shared" si="0"/>
        <v>0</v>
      </c>
      <c r="I54" s="5"/>
      <c r="J54" s="19">
        <f>SUM(TableBudget[[#This Row],[Requested Funds]]:TableBudget[[#This Row],[Cash or In-Kind Match]])</f>
        <v>0</v>
      </c>
      <c r="K54" s="4"/>
    </row>
    <row r="55" spans="1:11" x14ac:dyDescent="0.25">
      <c r="A55" s="4"/>
      <c r="B55" s="3" t="s">
        <v>20</v>
      </c>
      <c r="C55" t="str">
        <f>IF(D55&lt;&gt;"", D55, _xlfn.XLOOKUP(B55, 'PA Items with Category'!A:A, 'PA Items with Category'!B:B, ""))</f>
        <v/>
      </c>
      <c r="D55" s="4"/>
      <c r="E55" s="5" t="s">
        <v>21</v>
      </c>
      <c r="F55" s="41"/>
      <c r="G55" s="8"/>
      <c r="H55" s="40">
        <f t="shared" si="0"/>
        <v>0</v>
      </c>
      <c r="I55" s="5"/>
      <c r="J55" s="19">
        <f>SUM(TableBudget[[#This Row],[Requested Funds]]:TableBudget[[#This Row],[Cash or In-Kind Match]])</f>
        <v>0</v>
      </c>
      <c r="K55" s="4"/>
    </row>
    <row r="56" spans="1:11" x14ac:dyDescent="0.25">
      <c r="A56" s="4"/>
      <c r="B56" s="3" t="s">
        <v>20</v>
      </c>
      <c r="C56" t="str">
        <f>IF(D56&lt;&gt;"", D56, _xlfn.XLOOKUP(B56, 'PA Items with Category'!A:A, 'PA Items with Category'!B:B, ""))</f>
        <v/>
      </c>
      <c r="D56" s="4"/>
      <c r="E56" s="5" t="s">
        <v>21</v>
      </c>
      <c r="F56" s="41"/>
      <c r="G56" s="8"/>
      <c r="H56" s="40">
        <f t="shared" si="0"/>
        <v>0</v>
      </c>
      <c r="I56" s="5"/>
      <c r="J56" s="19">
        <f>SUM(TableBudget[[#This Row],[Requested Funds]]:TableBudget[[#This Row],[Cash or In-Kind Match]])</f>
        <v>0</v>
      </c>
      <c r="K56" s="4"/>
    </row>
    <row r="57" spans="1:11" x14ac:dyDescent="0.25">
      <c r="A57" s="4"/>
      <c r="B57" s="3" t="s">
        <v>20</v>
      </c>
      <c r="C57" t="str">
        <f>IF(D57&lt;&gt;"", D57, _xlfn.XLOOKUP(B57, 'PA Items with Category'!A:A, 'PA Items with Category'!B:B, ""))</f>
        <v/>
      </c>
      <c r="D57" s="4"/>
      <c r="E57" s="5" t="s">
        <v>21</v>
      </c>
      <c r="F57" s="41"/>
      <c r="G57" s="8"/>
      <c r="H57" s="40">
        <f t="shared" si="0"/>
        <v>0</v>
      </c>
      <c r="I57" s="5"/>
      <c r="J57" s="19">
        <f>SUM(TableBudget[[#This Row],[Requested Funds]]:TableBudget[[#This Row],[Cash or In-Kind Match]])</f>
        <v>0</v>
      </c>
      <c r="K57" s="4"/>
    </row>
    <row r="58" spans="1:11" x14ac:dyDescent="0.25">
      <c r="A58" s="4" t="s">
        <v>25</v>
      </c>
      <c r="B58" s="3" t="s">
        <v>18</v>
      </c>
      <c r="C58" t="str">
        <f>IF(D58&lt;&gt;"", D58, _xlfn.XLOOKUP(B58, 'PA Items with Category'!A:A, 'PA Items with Category'!B:B, ""))</f>
        <v xml:space="preserve">Category </v>
      </c>
      <c r="D58" s="4"/>
      <c r="E58" s="5" t="s">
        <v>19</v>
      </c>
      <c r="F58" s="41"/>
      <c r="G58" s="8"/>
      <c r="H58" s="40">
        <f t="shared" si="0"/>
        <v>0</v>
      </c>
      <c r="I58" s="5"/>
      <c r="J58" s="19">
        <f>SUM(TableBudget[[#This Row],[Requested Funds]]:TableBudget[[#This Row],[Cash or In-Kind Match]])</f>
        <v>0</v>
      </c>
      <c r="K58" s="4"/>
    </row>
    <row r="59" spans="1:11" x14ac:dyDescent="0.25">
      <c r="A59" s="4"/>
      <c r="B59" s="3" t="s">
        <v>18</v>
      </c>
      <c r="C59" t="str">
        <f>IF(D59&lt;&gt;"", D59, _xlfn.XLOOKUP(B59, 'PA Items with Category'!A:A, 'PA Items with Category'!B:B, ""))</f>
        <v xml:space="preserve">Category </v>
      </c>
      <c r="D59" s="4"/>
      <c r="E59" s="5" t="s">
        <v>19</v>
      </c>
      <c r="F59" s="41"/>
      <c r="G59" s="8"/>
      <c r="H59" s="40">
        <f t="shared" si="0"/>
        <v>0</v>
      </c>
      <c r="I59" s="5"/>
      <c r="J59" s="19">
        <f>SUM(TableBudget[[#This Row],[Requested Funds]]:TableBudget[[#This Row],[Cash or In-Kind Match]])</f>
        <v>0</v>
      </c>
      <c r="K59" s="4"/>
    </row>
    <row r="60" spans="1:11" x14ac:dyDescent="0.25">
      <c r="A60" s="4"/>
      <c r="B60" s="3" t="s">
        <v>18</v>
      </c>
      <c r="C60" t="str">
        <f>IF(D60&lt;&gt;"", D60, _xlfn.XLOOKUP(B60, 'PA Items with Category'!A:A, 'PA Items with Category'!B:B, ""))</f>
        <v xml:space="preserve">Category </v>
      </c>
      <c r="D60" s="4"/>
      <c r="E60" s="5" t="s">
        <v>19</v>
      </c>
      <c r="F60" s="41"/>
      <c r="G60" s="8"/>
      <c r="H60" s="40">
        <f t="shared" si="0"/>
        <v>0</v>
      </c>
      <c r="I60" s="5"/>
      <c r="J60" s="19">
        <f>SUM(TableBudget[[#This Row],[Requested Funds]]:TableBudget[[#This Row],[Cash or In-Kind Match]])</f>
        <v>0</v>
      </c>
      <c r="K60" s="4"/>
    </row>
    <row r="61" spans="1:11" x14ac:dyDescent="0.25">
      <c r="A61" s="4"/>
      <c r="B61" s="3" t="s">
        <v>18</v>
      </c>
      <c r="C61" t="str">
        <f>IF(D61&lt;&gt;"", D61, _xlfn.XLOOKUP(B61, 'PA Items with Category'!A:A, 'PA Items with Category'!B:B, ""))</f>
        <v xml:space="preserve">Category </v>
      </c>
      <c r="D61" s="4"/>
      <c r="E61" s="5" t="s">
        <v>19</v>
      </c>
      <c r="F61" s="41"/>
      <c r="G61" s="8"/>
      <c r="H61" s="40">
        <f t="shared" si="0"/>
        <v>0</v>
      </c>
      <c r="I61" s="5"/>
      <c r="J61" s="19">
        <f>SUM(TableBudget[[#This Row],[Requested Funds]]:TableBudget[[#This Row],[Cash or In-Kind Match]])</f>
        <v>0</v>
      </c>
      <c r="K61" s="4"/>
    </row>
    <row r="62" spans="1:11" x14ac:dyDescent="0.25">
      <c r="A62" s="4"/>
      <c r="B62" s="3" t="s">
        <v>18</v>
      </c>
      <c r="C62" t="str">
        <f>IF(D62&lt;&gt;"", D62, _xlfn.XLOOKUP(B62, 'PA Items with Category'!A:A, 'PA Items with Category'!B:B, ""))</f>
        <v xml:space="preserve">Category </v>
      </c>
      <c r="D62" s="4"/>
      <c r="E62" s="5" t="s">
        <v>19</v>
      </c>
      <c r="F62" s="41"/>
      <c r="G62" s="8"/>
      <c r="H62" s="40">
        <f t="shared" si="0"/>
        <v>0</v>
      </c>
      <c r="I62" s="5"/>
      <c r="J62" s="19">
        <f>SUM(TableBudget[[#This Row],[Requested Funds]]:TableBudget[[#This Row],[Cash or In-Kind Match]])</f>
        <v>0</v>
      </c>
      <c r="K62" s="4"/>
    </row>
    <row r="63" spans="1:11" x14ac:dyDescent="0.25">
      <c r="A63" s="4"/>
      <c r="B63" s="3" t="s">
        <v>18</v>
      </c>
      <c r="C63" t="str">
        <f>IF(D63&lt;&gt;"", D63, _xlfn.XLOOKUP(B63, 'PA Items with Category'!A:A, 'PA Items with Category'!B:B, ""))</f>
        <v xml:space="preserve">Category </v>
      </c>
      <c r="D63" s="4"/>
      <c r="E63" s="5" t="s">
        <v>19</v>
      </c>
      <c r="F63" s="41"/>
      <c r="G63" s="8"/>
      <c r="H63" s="40">
        <f t="shared" si="0"/>
        <v>0</v>
      </c>
      <c r="I63" s="5"/>
      <c r="J63" s="19">
        <f>SUM(TableBudget[[#This Row],[Requested Funds]]:TableBudget[[#This Row],[Cash or In-Kind Match]])</f>
        <v>0</v>
      </c>
      <c r="K63" s="4"/>
    </row>
    <row r="64" spans="1:11" x14ac:dyDescent="0.25">
      <c r="A64" s="4"/>
      <c r="B64" s="3" t="s">
        <v>18</v>
      </c>
      <c r="C64" t="str">
        <f>IF(D64&lt;&gt;"", D64, _xlfn.XLOOKUP(B64, 'PA Items with Category'!A:A, 'PA Items with Category'!B:B, ""))</f>
        <v xml:space="preserve">Category </v>
      </c>
      <c r="D64" s="4"/>
      <c r="E64" s="5" t="s">
        <v>19</v>
      </c>
      <c r="F64" s="41"/>
      <c r="G64" s="8"/>
      <c r="H64" s="40">
        <f t="shared" si="0"/>
        <v>0</v>
      </c>
      <c r="I64" s="5"/>
      <c r="J64" s="19">
        <f>SUM(TableBudget[[#This Row],[Requested Funds]]:TableBudget[[#This Row],[Cash or In-Kind Match]])</f>
        <v>0</v>
      </c>
      <c r="K64" s="4"/>
    </row>
    <row r="65" spans="1:11" x14ac:dyDescent="0.25">
      <c r="A65" s="4"/>
      <c r="B65" s="3" t="s">
        <v>18</v>
      </c>
      <c r="C65" t="str">
        <f>IF(D65&lt;&gt;"", D65, _xlfn.XLOOKUP(B65, 'PA Items with Category'!A:A, 'PA Items with Category'!B:B, ""))</f>
        <v xml:space="preserve">Category </v>
      </c>
      <c r="D65" s="4"/>
      <c r="E65" s="5" t="s">
        <v>19</v>
      </c>
      <c r="F65" s="41"/>
      <c r="G65" s="8"/>
      <c r="H65" s="40">
        <f t="shared" si="0"/>
        <v>0</v>
      </c>
      <c r="I65" s="5"/>
      <c r="J65" s="19">
        <f>SUM(TableBudget[[#This Row],[Requested Funds]]:TableBudget[[#This Row],[Cash or In-Kind Match]])</f>
        <v>0</v>
      </c>
      <c r="K65" s="4"/>
    </row>
    <row r="66" spans="1:11" x14ac:dyDescent="0.25">
      <c r="A66" s="4"/>
      <c r="B66" s="3" t="s">
        <v>20</v>
      </c>
      <c r="C66" t="str">
        <f>IF(D66&lt;&gt;"", D66, _xlfn.XLOOKUP(B66, 'PA Items with Category'!A:A, 'PA Items with Category'!B:B, ""))</f>
        <v/>
      </c>
      <c r="D66" s="4"/>
      <c r="E66" s="5" t="s">
        <v>21</v>
      </c>
      <c r="F66" s="41"/>
      <c r="G66" s="8"/>
      <c r="H66" s="40">
        <f t="shared" si="0"/>
        <v>0</v>
      </c>
      <c r="I66" s="5"/>
      <c r="J66" s="19">
        <f>SUM(TableBudget[[#This Row],[Requested Funds]]:TableBudget[[#This Row],[Cash or In-Kind Match]])</f>
        <v>0</v>
      </c>
      <c r="K66" s="4"/>
    </row>
    <row r="67" spans="1:11" x14ac:dyDescent="0.25">
      <c r="A67" s="4"/>
      <c r="B67" s="3" t="s">
        <v>20</v>
      </c>
      <c r="C67" t="str">
        <f>IF(D67&lt;&gt;"", D67, _xlfn.XLOOKUP(B67, 'PA Items with Category'!A:A, 'PA Items with Category'!B:B, ""))</f>
        <v/>
      </c>
      <c r="D67" s="4"/>
      <c r="E67" s="5" t="s">
        <v>21</v>
      </c>
      <c r="F67" s="41"/>
      <c r="G67" s="8"/>
      <c r="H67" s="40">
        <f t="shared" si="0"/>
        <v>0</v>
      </c>
      <c r="I67" s="5"/>
      <c r="J67" s="19">
        <f>SUM(TableBudget[[#This Row],[Requested Funds]]:TableBudget[[#This Row],[Cash or In-Kind Match]])</f>
        <v>0</v>
      </c>
      <c r="K67" s="4"/>
    </row>
    <row r="68" spans="1:11" x14ac:dyDescent="0.25">
      <c r="A68" s="4"/>
      <c r="B68" s="3" t="s">
        <v>20</v>
      </c>
      <c r="C68" t="str">
        <f>IF(D68&lt;&gt;"", D68, _xlfn.XLOOKUP(B68, 'PA Items with Category'!A:A, 'PA Items with Category'!B:B, ""))</f>
        <v/>
      </c>
      <c r="D68" s="4"/>
      <c r="E68" s="5" t="s">
        <v>21</v>
      </c>
      <c r="F68" s="41"/>
      <c r="G68" s="8"/>
      <c r="H68" s="40">
        <f t="shared" si="0"/>
        <v>0</v>
      </c>
      <c r="I68" s="5"/>
      <c r="J68" s="19">
        <f>SUM(TableBudget[[#This Row],[Requested Funds]]:TableBudget[[#This Row],[Cash or In-Kind Match]])</f>
        <v>0</v>
      </c>
      <c r="K68" s="4"/>
    </row>
    <row r="69" spans="1:11" x14ac:dyDescent="0.25">
      <c r="A69" s="4"/>
      <c r="B69" s="3" t="s">
        <v>20</v>
      </c>
      <c r="C69" t="str">
        <f>IF(D69&lt;&gt;"", D69, _xlfn.XLOOKUP(B69, 'PA Items with Category'!A:A, 'PA Items with Category'!B:B, ""))</f>
        <v/>
      </c>
      <c r="D69" s="4"/>
      <c r="E69" s="5" t="s">
        <v>21</v>
      </c>
      <c r="F69" s="41"/>
      <c r="G69" s="8"/>
      <c r="H69" s="40">
        <f t="shared" si="0"/>
        <v>0</v>
      </c>
      <c r="I69" s="5"/>
      <c r="J69" s="19">
        <f>SUM(TableBudget[[#This Row],[Requested Funds]]:TableBudget[[#This Row],[Cash or In-Kind Match]])</f>
        <v>0</v>
      </c>
      <c r="K69" s="4"/>
    </row>
    <row r="70" spans="1:11" x14ac:dyDescent="0.25">
      <c r="A70" s="4"/>
      <c r="B70" s="3" t="s">
        <v>20</v>
      </c>
      <c r="C70" t="str">
        <f>IF(D70&lt;&gt;"", D70, _xlfn.XLOOKUP(B70, 'PA Items with Category'!A:A, 'PA Items with Category'!B:B, ""))</f>
        <v/>
      </c>
      <c r="D70" s="4"/>
      <c r="E70" s="5" t="s">
        <v>21</v>
      </c>
      <c r="F70" s="41"/>
      <c r="G70" s="8"/>
      <c r="H70" s="40">
        <f t="shared" si="0"/>
        <v>0</v>
      </c>
      <c r="I70" s="5"/>
      <c r="J70" s="19">
        <f>SUM(TableBudget[[#This Row],[Requested Funds]]:TableBudget[[#This Row],[Cash or In-Kind Match]])</f>
        <v>0</v>
      </c>
      <c r="K70" s="4"/>
    </row>
    <row r="71" spans="1:11" x14ac:dyDescent="0.25">
      <c r="A71" s="4" t="s">
        <v>26</v>
      </c>
      <c r="B71" s="3" t="s">
        <v>18</v>
      </c>
      <c r="C71" t="str">
        <f>IF(D71&lt;&gt;"", D71, _xlfn.XLOOKUP(B71, 'PA Items with Category'!A:A, 'PA Items with Category'!B:B, ""))</f>
        <v xml:space="preserve">Category </v>
      </c>
      <c r="D71" s="4"/>
      <c r="E71" s="5" t="s">
        <v>19</v>
      </c>
      <c r="F71" s="41"/>
      <c r="G71" s="8"/>
      <c r="H71" s="40">
        <f t="shared" ref="H71:H134" si="1">F71*G71</f>
        <v>0</v>
      </c>
      <c r="I71" s="5"/>
      <c r="J71" s="19">
        <f>SUM(TableBudget[[#This Row],[Requested Funds]]:TableBudget[[#This Row],[Cash or In-Kind Match]])</f>
        <v>0</v>
      </c>
      <c r="K71" s="4"/>
    </row>
    <row r="72" spans="1:11" x14ac:dyDescent="0.25">
      <c r="A72" s="4"/>
      <c r="B72" s="3" t="s">
        <v>18</v>
      </c>
      <c r="C72" t="str">
        <f>IF(D72&lt;&gt;"", D72, _xlfn.XLOOKUP(B72, 'PA Items with Category'!A:A, 'PA Items with Category'!B:B, ""))</f>
        <v xml:space="preserve">Category </v>
      </c>
      <c r="D72" s="4"/>
      <c r="E72" s="5" t="s">
        <v>19</v>
      </c>
      <c r="F72" s="41"/>
      <c r="G72" s="8"/>
      <c r="H72" s="40">
        <f t="shared" si="1"/>
        <v>0</v>
      </c>
      <c r="I72" s="5"/>
      <c r="J72" s="19">
        <f>SUM(TableBudget[[#This Row],[Requested Funds]]:TableBudget[[#This Row],[Cash or In-Kind Match]])</f>
        <v>0</v>
      </c>
      <c r="K72" s="4"/>
    </row>
    <row r="73" spans="1:11" x14ac:dyDescent="0.25">
      <c r="A73" s="4"/>
      <c r="B73" s="3" t="s">
        <v>18</v>
      </c>
      <c r="C73" t="str">
        <f>IF(D73&lt;&gt;"", D73, _xlfn.XLOOKUP(B73, 'PA Items with Category'!A:A, 'PA Items with Category'!B:B, ""))</f>
        <v xml:space="preserve">Category </v>
      </c>
      <c r="D73" s="4"/>
      <c r="E73" s="5" t="s">
        <v>19</v>
      </c>
      <c r="F73" s="41"/>
      <c r="G73" s="8"/>
      <c r="H73" s="40">
        <f t="shared" si="1"/>
        <v>0</v>
      </c>
      <c r="I73" s="5"/>
      <c r="J73" s="19">
        <f>SUM(TableBudget[[#This Row],[Requested Funds]]:TableBudget[[#This Row],[Cash or In-Kind Match]])</f>
        <v>0</v>
      </c>
      <c r="K73" s="4"/>
    </row>
    <row r="74" spans="1:11" x14ac:dyDescent="0.25">
      <c r="A74" s="4"/>
      <c r="B74" s="3" t="s">
        <v>18</v>
      </c>
      <c r="C74" t="str">
        <f>IF(D74&lt;&gt;"", D74, _xlfn.XLOOKUP(B74, 'PA Items with Category'!A:A, 'PA Items with Category'!B:B, ""))</f>
        <v xml:space="preserve">Category </v>
      </c>
      <c r="D74" s="4"/>
      <c r="E74" s="5" t="s">
        <v>19</v>
      </c>
      <c r="F74" s="41"/>
      <c r="G74" s="8"/>
      <c r="H74" s="40">
        <f t="shared" si="1"/>
        <v>0</v>
      </c>
      <c r="I74" s="5"/>
      <c r="J74" s="19">
        <f>SUM(TableBudget[[#This Row],[Requested Funds]]:TableBudget[[#This Row],[Cash or In-Kind Match]])</f>
        <v>0</v>
      </c>
      <c r="K74" s="4"/>
    </row>
    <row r="75" spans="1:11" x14ac:dyDescent="0.25">
      <c r="A75" s="4"/>
      <c r="B75" s="3" t="s">
        <v>18</v>
      </c>
      <c r="C75" t="str">
        <f>IF(D75&lt;&gt;"", D75, _xlfn.XLOOKUP(B75, 'PA Items with Category'!A:A, 'PA Items with Category'!B:B, ""))</f>
        <v xml:space="preserve">Category </v>
      </c>
      <c r="D75" s="4"/>
      <c r="E75" s="5" t="s">
        <v>19</v>
      </c>
      <c r="F75" s="41"/>
      <c r="G75" s="8"/>
      <c r="H75" s="40">
        <f t="shared" si="1"/>
        <v>0</v>
      </c>
      <c r="I75" s="5"/>
      <c r="J75" s="19">
        <f>SUM(TableBudget[[#This Row],[Requested Funds]]:TableBudget[[#This Row],[Cash or In-Kind Match]])</f>
        <v>0</v>
      </c>
      <c r="K75" s="4"/>
    </row>
    <row r="76" spans="1:11" x14ac:dyDescent="0.25">
      <c r="A76" s="4"/>
      <c r="B76" s="3" t="s">
        <v>18</v>
      </c>
      <c r="C76" t="str">
        <f>IF(D76&lt;&gt;"", D76, _xlfn.XLOOKUP(B76, 'PA Items with Category'!A:A, 'PA Items with Category'!B:B, ""))</f>
        <v xml:space="preserve">Category </v>
      </c>
      <c r="D76" s="4"/>
      <c r="E76" s="5" t="s">
        <v>19</v>
      </c>
      <c r="F76" s="41"/>
      <c r="G76" s="8"/>
      <c r="H76" s="40">
        <f t="shared" si="1"/>
        <v>0</v>
      </c>
      <c r="I76" s="5"/>
      <c r="J76" s="19">
        <f>SUM(TableBudget[[#This Row],[Requested Funds]]:TableBudget[[#This Row],[Cash or In-Kind Match]])</f>
        <v>0</v>
      </c>
      <c r="K76" s="4"/>
    </row>
    <row r="77" spans="1:11" x14ac:dyDescent="0.25">
      <c r="A77" s="4"/>
      <c r="B77" s="3" t="s">
        <v>18</v>
      </c>
      <c r="C77" t="str">
        <f>IF(D77&lt;&gt;"", D77, _xlfn.XLOOKUP(B77, 'PA Items with Category'!A:A, 'PA Items with Category'!B:B, ""))</f>
        <v xml:space="preserve">Category </v>
      </c>
      <c r="D77" s="4"/>
      <c r="E77" s="5" t="s">
        <v>19</v>
      </c>
      <c r="F77" s="41"/>
      <c r="G77" s="8"/>
      <c r="H77" s="40">
        <f t="shared" si="1"/>
        <v>0</v>
      </c>
      <c r="I77" s="5"/>
      <c r="J77" s="19">
        <f>SUM(TableBudget[[#This Row],[Requested Funds]]:TableBudget[[#This Row],[Cash or In-Kind Match]])</f>
        <v>0</v>
      </c>
      <c r="K77" s="4"/>
    </row>
    <row r="78" spans="1:11" x14ac:dyDescent="0.25">
      <c r="A78" s="4"/>
      <c r="B78" s="3" t="s">
        <v>18</v>
      </c>
      <c r="C78" t="str">
        <f>IF(D78&lt;&gt;"", D78, _xlfn.XLOOKUP(B78, 'PA Items with Category'!A:A, 'PA Items with Category'!B:B, ""))</f>
        <v xml:space="preserve">Category </v>
      </c>
      <c r="D78" s="4"/>
      <c r="E78" s="5" t="s">
        <v>19</v>
      </c>
      <c r="F78" s="41"/>
      <c r="G78" s="8"/>
      <c r="H78" s="40">
        <f t="shared" si="1"/>
        <v>0</v>
      </c>
      <c r="I78" s="5"/>
      <c r="J78" s="19">
        <f>SUM(TableBudget[[#This Row],[Requested Funds]]:TableBudget[[#This Row],[Cash or In-Kind Match]])</f>
        <v>0</v>
      </c>
      <c r="K78" s="4"/>
    </row>
    <row r="79" spans="1:11" x14ac:dyDescent="0.25">
      <c r="A79" s="4"/>
      <c r="B79" s="3" t="s">
        <v>20</v>
      </c>
      <c r="C79" t="str">
        <f>IF(D79&lt;&gt;"", D79, _xlfn.XLOOKUP(B79, 'PA Items with Category'!A:A, 'PA Items with Category'!B:B, ""))</f>
        <v/>
      </c>
      <c r="D79" s="4"/>
      <c r="E79" s="5" t="s">
        <v>21</v>
      </c>
      <c r="F79" s="41"/>
      <c r="G79" s="8"/>
      <c r="H79" s="40">
        <f t="shared" si="1"/>
        <v>0</v>
      </c>
      <c r="I79" s="5"/>
      <c r="J79" s="19">
        <f>SUM(TableBudget[[#This Row],[Requested Funds]]:TableBudget[[#This Row],[Cash or In-Kind Match]])</f>
        <v>0</v>
      </c>
      <c r="K79" s="4"/>
    </row>
    <row r="80" spans="1:11" x14ac:dyDescent="0.25">
      <c r="A80" s="4"/>
      <c r="B80" s="3" t="s">
        <v>20</v>
      </c>
      <c r="C80" t="str">
        <f>IF(D80&lt;&gt;"", D80, _xlfn.XLOOKUP(B80, 'PA Items with Category'!A:A, 'PA Items with Category'!B:B, ""))</f>
        <v/>
      </c>
      <c r="D80" s="4"/>
      <c r="E80" s="5" t="s">
        <v>21</v>
      </c>
      <c r="F80" s="41"/>
      <c r="G80" s="8"/>
      <c r="H80" s="40">
        <f t="shared" si="1"/>
        <v>0</v>
      </c>
      <c r="I80" s="5"/>
      <c r="J80" s="19">
        <f>SUM(TableBudget[[#This Row],[Requested Funds]]:TableBudget[[#This Row],[Cash or In-Kind Match]])</f>
        <v>0</v>
      </c>
      <c r="K80" s="4"/>
    </row>
    <row r="81" spans="1:11" x14ac:dyDescent="0.25">
      <c r="A81" s="4"/>
      <c r="B81" s="3" t="s">
        <v>20</v>
      </c>
      <c r="C81" t="str">
        <f>IF(D81&lt;&gt;"", D81, _xlfn.XLOOKUP(B81, 'PA Items with Category'!A:A, 'PA Items with Category'!B:B, ""))</f>
        <v/>
      </c>
      <c r="D81" s="4"/>
      <c r="E81" s="5" t="s">
        <v>21</v>
      </c>
      <c r="F81" s="41"/>
      <c r="G81" s="8"/>
      <c r="H81" s="40">
        <f t="shared" si="1"/>
        <v>0</v>
      </c>
      <c r="I81" s="5"/>
      <c r="J81" s="19">
        <f>SUM(TableBudget[[#This Row],[Requested Funds]]:TableBudget[[#This Row],[Cash or In-Kind Match]])</f>
        <v>0</v>
      </c>
      <c r="K81" s="4"/>
    </row>
    <row r="82" spans="1:11" x14ac:dyDescent="0.25">
      <c r="A82" s="4"/>
      <c r="B82" s="3" t="s">
        <v>20</v>
      </c>
      <c r="C82" t="str">
        <f>IF(D82&lt;&gt;"", D82, _xlfn.XLOOKUP(B82, 'PA Items with Category'!A:A, 'PA Items with Category'!B:B, ""))</f>
        <v/>
      </c>
      <c r="D82" s="4"/>
      <c r="E82" s="5" t="s">
        <v>21</v>
      </c>
      <c r="F82" s="41"/>
      <c r="G82" s="8"/>
      <c r="H82" s="40">
        <f t="shared" si="1"/>
        <v>0</v>
      </c>
      <c r="I82" s="5"/>
      <c r="J82" s="19">
        <f>SUM(TableBudget[[#This Row],[Requested Funds]]:TableBudget[[#This Row],[Cash or In-Kind Match]])</f>
        <v>0</v>
      </c>
      <c r="K82" s="4"/>
    </row>
    <row r="83" spans="1:11" x14ac:dyDescent="0.25">
      <c r="A83" s="4"/>
      <c r="B83" s="3" t="s">
        <v>20</v>
      </c>
      <c r="C83" t="str">
        <f>IF(D83&lt;&gt;"", D83, _xlfn.XLOOKUP(B83, 'PA Items with Category'!A:A, 'PA Items with Category'!B:B, ""))</f>
        <v/>
      </c>
      <c r="D83" s="4"/>
      <c r="E83" s="5" t="s">
        <v>21</v>
      </c>
      <c r="F83" s="41"/>
      <c r="G83" s="8"/>
      <c r="H83" s="40">
        <f t="shared" si="1"/>
        <v>0</v>
      </c>
      <c r="I83" s="5"/>
      <c r="J83" s="19">
        <f>SUM(TableBudget[[#This Row],[Requested Funds]]:TableBudget[[#This Row],[Cash or In-Kind Match]])</f>
        <v>0</v>
      </c>
      <c r="K83" s="4"/>
    </row>
    <row r="84" spans="1:11" x14ac:dyDescent="0.25">
      <c r="A84" s="4" t="s">
        <v>27</v>
      </c>
      <c r="B84" s="3" t="s">
        <v>18</v>
      </c>
      <c r="C84" t="str">
        <f>IF(D84&lt;&gt;"", D84, _xlfn.XLOOKUP(B84, 'PA Items with Category'!A:A, 'PA Items with Category'!B:B, ""))</f>
        <v xml:space="preserve">Category </v>
      </c>
      <c r="D84" s="4"/>
      <c r="E84" s="5" t="s">
        <v>19</v>
      </c>
      <c r="F84" s="41"/>
      <c r="G84" s="8"/>
      <c r="H84" s="40">
        <f t="shared" si="1"/>
        <v>0</v>
      </c>
      <c r="I84" s="5"/>
      <c r="J84" s="19">
        <f>SUM(TableBudget[[#This Row],[Requested Funds]]:TableBudget[[#This Row],[Cash or In-Kind Match]])</f>
        <v>0</v>
      </c>
      <c r="K84" s="4"/>
    </row>
    <row r="85" spans="1:11" x14ac:dyDescent="0.25">
      <c r="A85" s="4"/>
      <c r="B85" s="3" t="s">
        <v>18</v>
      </c>
      <c r="C85" t="str">
        <f>IF(D85&lt;&gt;"", D85, _xlfn.XLOOKUP(B85, 'PA Items with Category'!A:A, 'PA Items with Category'!B:B, ""))</f>
        <v xml:space="preserve">Category </v>
      </c>
      <c r="D85" s="4"/>
      <c r="E85" s="5" t="s">
        <v>19</v>
      </c>
      <c r="F85" s="41"/>
      <c r="G85" s="8"/>
      <c r="H85" s="40">
        <f t="shared" si="1"/>
        <v>0</v>
      </c>
      <c r="I85" s="5"/>
      <c r="J85" s="19">
        <f>SUM(TableBudget[[#This Row],[Requested Funds]]:TableBudget[[#This Row],[Cash or In-Kind Match]])</f>
        <v>0</v>
      </c>
      <c r="K85" s="4"/>
    </row>
    <row r="86" spans="1:11" x14ac:dyDescent="0.25">
      <c r="A86" s="4"/>
      <c r="B86" s="3" t="s">
        <v>18</v>
      </c>
      <c r="C86" t="str">
        <f>IF(D86&lt;&gt;"", D86, _xlfn.XLOOKUP(B86, 'PA Items with Category'!A:A, 'PA Items with Category'!B:B, ""))</f>
        <v xml:space="preserve">Category </v>
      </c>
      <c r="D86" s="4"/>
      <c r="E86" s="5" t="s">
        <v>19</v>
      </c>
      <c r="F86" s="41"/>
      <c r="G86" s="8"/>
      <c r="H86" s="40">
        <f t="shared" si="1"/>
        <v>0</v>
      </c>
      <c r="I86" s="5"/>
      <c r="J86" s="19">
        <f>SUM(TableBudget[[#This Row],[Requested Funds]]:TableBudget[[#This Row],[Cash or In-Kind Match]])</f>
        <v>0</v>
      </c>
      <c r="K86" s="4"/>
    </row>
    <row r="87" spans="1:11" x14ac:dyDescent="0.25">
      <c r="A87" s="4"/>
      <c r="B87" s="3" t="s">
        <v>18</v>
      </c>
      <c r="C87" t="str">
        <f>IF(D87&lt;&gt;"", D87, _xlfn.XLOOKUP(B87, 'PA Items with Category'!A:A, 'PA Items with Category'!B:B, ""))</f>
        <v xml:space="preserve">Category </v>
      </c>
      <c r="D87" s="4"/>
      <c r="E87" s="5" t="s">
        <v>19</v>
      </c>
      <c r="F87" s="41"/>
      <c r="G87" s="8"/>
      <c r="H87" s="40">
        <f t="shared" si="1"/>
        <v>0</v>
      </c>
      <c r="I87" s="5"/>
      <c r="J87" s="19">
        <f>SUM(TableBudget[[#This Row],[Requested Funds]]:TableBudget[[#This Row],[Cash or In-Kind Match]])</f>
        <v>0</v>
      </c>
      <c r="K87" s="4"/>
    </row>
    <row r="88" spans="1:11" x14ac:dyDescent="0.25">
      <c r="A88" s="4"/>
      <c r="B88" s="3" t="s">
        <v>18</v>
      </c>
      <c r="C88" t="str">
        <f>IF(D88&lt;&gt;"", D88, _xlfn.XLOOKUP(B88, 'PA Items with Category'!A:A, 'PA Items with Category'!B:B, ""))</f>
        <v xml:space="preserve">Category </v>
      </c>
      <c r="D88" s="4"/>
      <c r="E88" s="5" t="s">
        <v>19</v>
      </c>
      <c r="F88" s="41"/>
      <c r="G88" s="8"/>
      <c r="H88" s="40">
        <f t="shared" si="1"/>
        <v>0</v>
      </c>
      <c r="I88" s="5"/>
      <c r="J88" s="19">
        <f>SUM(TableBudget[[#This Row],[Requested Funds]]:TableBudget[[#This Row],[Cash or In-Kind Match]])</f>
        <v>0</v>
      </c>
      <c r="K88" s="4"/>
    </row>
    <row r="89" spans="1:11" x14ac:dyDescent="0.25">
      <c r="A89" s="4"/>
      <c r="B89" s="3" t="s">
        <v>18</v>
      </c>
      <c r="C89" t="str">
        <f>IF(D89&lt;&gt;"", D89, _xlfn.XLOOKUP(B89, 'PA Items with Category'!A:A, 'PA Items with Category'!B:B, ""))</f>
        <v xml:space="preserve">Category </v>
      </c>
      <c r="D89" s="4"/>
      <c r="E89" s="5" t="s">
        <v>19</v>
      </c>
      <c r="F89" s="41"/>
      <c r="G89" s="8"/>
      <c r="H89" s="40">
        <f t="shared" si="1"/>
        <v>0</v>
      </c>
      <c r="I89" s="5"/>
      <c r="J89" s="19">
        <f>SUM(TableBudget[[#This Row],[Requested Funds]]:TableBudget[[#This Row],[Cash or In-Kind Match]])</f>
        <v>0</v>
      </c>
      <c r="K89" s="4"/>
    </row>
    <row r="90" spans="1:11" x14ac:dyDescent="0.25">
      <c r="A90" s="4"/>
      <c r="B90" s="3" t="s">
        <v>18</v>
      </c>
      <c r="C90" t="str">
        <f>IF(D90&lt;&gt;"", D90, _xlfn.XLOOKUP(B90, 'PA Items with Category'!A:A, 'PA Items with Category'!B:B, ""))</f>
        <v xml:space="preserve">Category </v>
      </c>
      <c r="D90" s="4"/>
      <c r="E90" s="5" t="s">
        <v>19</v>
      </c>
      <c r="F90" s="41"/>
      <c r="G90" s="8"/>
      <c r="H90" s="40">
        <f t="shared" si="1"/>
        <v>0</v>
      </c>
      <c r="I90" s="5"/>
      <c r="J90" s="19">
        <f>SUM(TableBudget[[#This Row],[Requested Funds]]:TableBudget[[#This Row],[Cash or In-Kind Match]])</f>
        <v>0</v>
      </c>
      <c r="K90" s="4"/>
    </row>
    <row r="91" spans="1:11" x14ac:dyDescent="0.25">
      <c r="A91" s="4"/>
      <c r="B91" s="3" t="s">
        <v>18</v>
      </c>
      <c r="C91" t="str">
        <f>IF(D91&lt;&gt;"", D91, _xlfn.XLOOKUP(B91, 'PA Items with Category'!A:A, 'PA Items with Category'!B:B, ""))</f>
        <v xml:space="preserve">Category </v>
      </c>
      <c r="D91" s="4"/>
      <c r="E91" s="5" t="s">
        <v>19</v>
      </c>
      <c r="F91" s="41"/>
      <c r="G91" s="8"/>
      <c r="H91" s="40">
        <f t="shared" si="1"/>
        <v>0</v>
      </c>
      <c r="I91" s="5"/>
      <c r="J91" s="19">
        <f>SUM(TableBudget[[#This Row],[Requested Funds]]:TableBudget[[#This Row],[Cash or In-Kind Match]])</f>
        <v>0</v>
      </c>
      <c r="K91" s="4"/>
    </row>
    <row r="92" spans="1:11" x14ac:dyDescent="0.25">
      <c r="A92" s="4"/>
      <c r="B92" s="3" t="s">
        <v>20</v>
      </c>
      <c r="C92" t="str">
        <f>IF(D92&lt;&gt;"", D92, _xlfn.XLOOKUP(B92, 'PA Items with Category'!A:A, 'PA Items with Category'!B:B, ""))</f>
        <v/>
      </c>
      <c r="D92" s="4"/>
      <c r="E92" s="5" t="s">
        <v>21</v>
      </c>
      <c r="F92" s="41"/>
      <c r="G92" s="8"/>
      <c r="H92" s="40">
        <f t="shared" si="1"/>
        <v>0</v>
      </c>
      <c r="I92" s="5"/>
      <c r="J92" s="19">
        <f>SUM(TableBudget[[#This Row],[Requested Funds]]:TableBudget[[#This Row],[Cash or In-Kind Match]])</f>
        <v>0</v>
      </c>
      <c r="K92" s="4"/>
    </row>
    <row r="93" spans="1:11" x14ac:dyDescent="0.25">
      <c r="A93" s="4"/>
      <c r="B93" s="3" t="s">
        <v>20</v>
      </c>
      <c r="C93" t="str">
        <f>IF(D93&lt;&gt;"", D93, _xlfn.XLOOKUP(B93, 'PA Items with Category'!A:A, 'PA Items with Category'!B:B, ""))</f>
        <v/>
      </c>
      <c r="D93" s="4"/>
      <c r="E93" s="5" t="s">
        <v>21</v>
      </c>
      <c r="F93" s="41"/>
      <c r="G93" s="8"/>
      <c r="H93" s="40">
        <f t="shared" si="1"/>
        <v>0</v>
      </c>
      <c r="I93" s="5"/>
      <c r="J93" s="19">
        <f>SUM(TableBudget[[#This Row],[Requested Funds]]:TableBudget[[#This Row],[Cash or In-Kind Match]])</f>
        <v>0</v>
      </c>
      <c r="K93" s="4"/>
    </row>
    <row r="94" spans="1:11" x14ac:dyDescent="0.25">
      <c r="A94" s="4"/>
      <c r="B94" s="3" t="s">
        <v>20</v>
      </c>
      <c r="C94" t="str">
        <f>IF(D94&lt;&gt;"", D94, _xlfn.XLOOKUP(B94, 'PA Items with Category'!A:A, 'PA Items with Category'!B:B, ""))</f>
        <v/>
      </c>
      <c r="D94" s="4"/>
      <c r="E94" s="5" t="s">
        <v>21</v>
      </c>
      <c r="F94" s="41"/>
      <c r="G94" s="8"/>
      <c r="H94" s="40">
        <f t="shared" si="1"/>
        <v>0</v>
      </c>
      <c r="I94" s="5"/>
      <c r="J94" s="19">
        <f>SUM(TableBudget[[#This Row],[Requested Funds]]:TableBudget[[#This Row],[Cash or In-Kind Match]])</f>
        <v>0</v>
      </c>
      <c r="K94" s="4"/>
    </row>
    <row r="95" spans="1:11" x14ac:dyDescent="0.25">
      <c r="A95" s="4"/>
      <c r="B95" s="3" t="s">
        <v>20</v>
      </c>
      <c r="C95" t="str">
        <f>IF(D95&lt;&gt;"", D95, _xlfn.XLOOKUP(B95, 'PA Items with Category'!A:A, 'PA Items with Category'!B:B, ""))</f>
        <v/>
      </c>
      <c r="D95" s="4"/>
      <c r="E95" s="5" t="s">
        <v>21</v>
      </c>
      <c r="F95" s="41"/>
      <c r="G95" s="8"/>
      <c r="H95" s="40">
        <f t="shared" si="1"/>
        <v>0</v>
      </c>
      <c r="I95" s="5"/>
      <c r="J95" s="19">
        <f>SUM(TableBudget[[#This Row],[Requested Funds]]:TableBudget[[#This Row],[Cash or In-Kind Match]])</f>
        <v>0</v>
      </c>
      <c r="K95" s="4"/>
    </row>
    <row r="96" spans="1:11" x14ac:dyDescent="0.25">
      <c r="A96" s="4"/>
      <c r="B96" s="3" t="s">
        <v>20</v>
      </c>
      <c r="C96" t="str">
        <f>IF(D96&lt;&gt;"", D96, _xlfn.XLOOKUP(B96, 'PA Items with Category'!A:A, 'PA Items with Category'!B:B, ""))</f>
        <v/>
      </c>
      <c r="D96" s="4"/>
      <c r="E96" s="5" t="s">
        <v>21</v>
      </c>
      <c r="F96" s="41"/>
      <c r="G96" s="8"/>
      <c r="H96" s="40">
        <f t="shared" si="1"/>
        <v>0</v>
      </c>
      <c r="I96" s="5"/>
      <c r="J96" s="19">
        <f>SUM(TableBudget[[#This Row],[Requested Funds]]:TableBudget[[#This Row],[Cash or In-Kind Match]])</f>
        <v>0</v>
      </c>
      <c r="K96" s="4"/>
    </row>
    <row r="97" spans="1:11" x14ac:dyDescent="0.25">
      <c r="A97" s="4" t="s">
        <v>28</v>
      </c>
      <c r="B97" s="3" t="s">
        <v>18</v>
      </c>
      <c r="C97" t="str">
        <f>IF(D97&lt;&gt;"", D97, _xlfn.XLOOKUP(B97, 'PA Items with Category'!A:A, 'PA Items with Category'!B:B, ""))</f>
        <v xml:space="preserve">Category </v>
      </c>
      <c r="D97" s="4"/>
      <c r="E97" s="5" t="s">
        <v>19</v>
      </c>
      <c r="F97" s="41"/>
      <c r="G97" s="8"/>
      <c r="H97" s="40">
        <f t="shared" si="1"/>
        <v>0</v>
      </c>
      <c r="I97" s="5"/>
      <c r="J97" s="19">
        <f>SUM(TableBudget[[#This Row],[Requested Funds]]:TableBudget[[#This Row],[Cash or In-Kind Match]])</f>
        <v>0</v>
      </c>
      <c r="K97" s="4"/>
    </row>
    <row r="98" spans="1:11" x14ac:dyDescent="0.25">
      <c r="A98" s="4"/>
      <c r="B98" s="3" t="s">
        <v>18</v>
      </c>
      <c r="C98" t="str">
        <f>IF(D98&lt;&gt;"", D98, _xlfn.XLOOKUP(B98, 'PA Items with Category'!A:A, 'PA Items with Category'!B:B, ""))</f>
        <v xml:space="preserve">Category </v>
      </c>
      <c r="D98" s="4"/>
      <c r="E98" s="5" t="s">
        <v>19</v>
      </c>
      <c r="F98" s="41"/>
      <c r="G98" s="8"/>
      <c r="H98" s="40">
        <f t="shared" si="1"/>
        <v>0</v>
      </c>
      <c r="I98" s="5"/>
      <c r="J98" s="19">
        <f>SUM(TableBudget[[#This Row],[Requested Funds]]:TableBudget[[#This Row],[Cash or In-Kind Match]])</f>
        <v>0</v>
      </c>
      <c r="K98" s="4"/>
    </row>
    <row r="99" spans="1:11" x14ac:dyDescent="0.25">
      <c r="A99" s="4"/>
      <c r="B99" s="3" t="s">
        <v>18</v>
      </c>
      <c r="C99" t="str">
        <f>IF(D99&lt;&gt;"", D99, _xlfn.XLOOKUP(B99, 'PA Items with Category'!A:A, 'PA Items with Category'!B:B, ""))</f>
        <v xml:space="preserve">Category </v>
      </c>
      <c r="D99" s="4"/>
      <c r="E99" s="5" t="s">
        <v>19</v>
      </c>
      <c r="F99" s="41"/>
      <c r="G99" s="8"/>
      <c r="H99" s="40">
        <f t="shared" si="1"/>
        <v>0</v>
      </c>
      <c r="I99" s="5"/>
      <c r="J99" s="19">
        <f>SUM(TableBudget[[#This Row],[Requested Funds]]:TableBudget[[#This Row],[Cash or In-Kind Match]])</f>
        <v>0</v>
      </c>
      <c r="K99" s="4"/>
    </row>
    <row r="100" spans="1:11" x14ac:dyDescent="0.25">
      <c r="A100" s="4"/>
      <c r="B100" s="3" t="s">
        <v>18</v>
      </c>
      <c r="C100" t="str">
        <f>IF(D100&lt;&gt;"", D100, _xlfn.XLOOKUP(B100, 'PA Items with Category'!A:A, 'PA Items with Category'!B:B, ""))</f>
        <v xml:space="preserve">Category </v>
      </c>
      <c r="D100" s="4"/>
      <c r="E100" s="5" t="s">
        <v>19</v>
      </c>
      <c r="F100" s="41"/>
      <c r="G100" s="8"/>
      <c r="H100" s="40">
        <f t="shared" si="1"/>
        <v>0</v>
      </c>
      <c r="I100" s="5"/>
      <c r="J100" s="19">
        <f>SUM(TableBudget[[#This Row],[Requested Funds]]:TableBudget[[#This Row],[Cash or In-Kind Match]])</f>
        <v>0</v>
      </c>
      <c r="K100" s="4"/>
    </row>
    <row r="101" spans="1:11" x14ac:dyDescent="0.25">
      <c r="A101" s="4"/>
      <c r="B101" s="3" t="s">
        <v>18</v>
      </c>
      <c r="C101" t="str">
        <f>IF(D101&lt;&gt;"", D101, _xlfn.XLOOKUP(B101, 'PA Items with Category'!A:A, 'PA Items with Category'!B:B, ""))</f>
        <v xml:space="preserve">Category </v>
      </c>
      <c r="D101" s="4"/>
      <c r="E101" s="5" t="s">
        <v>19</v>
      </c>
      <c r="F101" s="41"/>
      <c r="G101" s="8"/>
      <c r="H101" s="40">
        <f t="shared" si="1"/>
        <v>0</v>
      </c>
      <c r="I101" s="5"/>
      <c r="J101" s="19">
        <f>SUM(TableBudget[[#This Row],[Requested Funds]]:TableBudget[[#This Row],[Cash or In-Kind Match]])</f>
        <v>0</v>
      </c>
      <c r="K101" s="4"/>
    </row>
    <row r="102" spans="1:11" x14ac:dyDescent="0.25">
      <c r="A102" s="4"/>
      <c r="B102" s="3" t="s">
        <v>18</v>
      </c>
      <c r="C102" t="str">
        <f>IF(D102&lt;&gt;"", D102, _xlfn.XLOOKUP(B102, 'PA Items with Category'!A:A, 'PA Items with Category'!B:B, ""))</f>
        <v xml:space="preserve">Category </v>
      </c>
      <c r="D102" s="4"/>
      <c r="E102" s="5" t="s">
        <v>19</v>
      </c>
      <c r="F102" s="41"/>
      <c r="G102" s="8"/>
      <c r="H102" s="40">
        <f t="shared" si="1"/>
        <v>0</v>
      </c>
      <c r="I102" s="5"/>
      <c r="J102" s="19">
        <f>SUM(TableBudget[[#This Row],[Requested Funds]]:TableBudget[[#This Row],[Cash or In-Kind Match]])</f>
        <v>0</v>
      </c>
      <c r="K102" s="4"/>
    </row>
    <row r="103" spans="1:11" x14ac:dyDescent="0.25">
      <c r="A103" s="4"/>
      <c r="B103" s="3" t="s">
        <v>18</v>
      </c>
      <c r="C103" t="str">
        <f>IF(D103&lt;&gt;"", D103, _xlfn.XLOOKUP(B103, 'PA Items with Category'!A:A, 'PA Items with Category'!B:B, ""))</f>
        <v xml:space="preserve">Category </v>
      </c>
      <c r="D103" s="4"/>
      <c r="E103" s="5" t="s">
        <v>19</v>
      </c>
      <c r="F103" s="41"/>
      <c r="G103" s="8"/>
      <c r="H103" s="40">
        <f t="shared" si="1"/>
        <v>0</v>
      </c>
      <c r="I103" s="5"/>
      <c r="J103" s="19">
        <f>SUM(TableBudget[[#This Row],[Requested Funds]]:TableBudget[[#This Row],[Cash or In-Kind Match]])</f>
        <v>0</v>
      </c>
      <c r="K103" s="4"/>
    </row>
    <row r="104" spans="1:11" x14ac:dyDescent="0.25">
      <c r="A104" s="4"/>
      <c r="B104" s="3" t="s">
        <v>18</v>
      </c>
      <c r="C104" t="str">
        <f>IF(D104&lt;&gt;"", D104, _xlfn.XLOOKUP(B104, 'PA Items with Category'!A:A, 'PA Items with Category'!B:B, ""))</f>
        <v xml:space="preserve">Category </v>
      </c>
      <c r="D104" s="4"/>
      <c r="E104" s="5" t="s">
        <v>19</v>
      </c>
      <c r="F104" s="41"/>
      <c r="G104" s="8"/>
      <c r="H104" s="40">
        <f t="shared" si="1"/>
        <v>0</v>
      </c>
      <c r="I104" s="5"/>
      <c r="J104" s="19">
        <f>SUM(TableBudget[[#This Row],[Requested Funds]]:TableBudget[[#This Row],[Cash or In-Kind Match]])</f>
        <v>0</v>
      </c>
      <c r="K104" s="4"/>
    </row>
    <row r="105" spans="1:11" x14ac:dyDescent="0.25">
      <c r="A105" s="4"/>
      <c r="B105" s="3" t="s">
        <v>20</v>
      </c>
      <c r="C105" t="str">
        <f>IF(D105&lt;&gt;"", D105, _xlfn.XLOOKUP(B105, 'PA Items with Category'!A:A, 'PA Items with Category'!B:B, ""))</f>
        <v/>
      </c>
      <c r="D105" s="4"/>
      <c r="E105" s="5" t="s">
        <v>21</v>
      </c>
      <c r="F105" s="41"/>
      <c r="G105" s="8"/>
      <c r="H105" s="40">
        <f t="shared" si="1"/>
        <v>0</v>
      </c>
      <c r="I105" s="5"/>
      <c r="J105" s="19">
        <f>SUM(TableBudget[[#This Row],[Requested Funds]]:TableBudget[[#This Row],[Cash or In-Kind Match]])</f>
        <v>0</v>
      </c>
      <c r="K105" s="4"/>
    </row>
    <row r="106" spans="1:11" x14ac:dyDescent="0.25">
      <c r="A106" s="4"/>
      <c r="B106" s="3" t="s">
        <v>20</v>
      </c>
      <c r="C106" t="str">
        <f>IF(D106&lt;&gt;"", D106, _xlfn.XLOOKUP(B106, 'PA Items with Category'!A:A, 'PA Items with Category'!B:B, ""))</f>
        <v/>
      </c>
      <c r="D106" s="4"/>
      <c r="E106" s="5" t="s">
        <v>21</v>
      </c>
      <c r="F106" s="41"/>
      <c r="G106" s="8"/>
      <c r="H106" s="40">
        <f t="shared" si="1"/>
        <v>0</v>
      </c>
      <c r="I106" s="5"/>
      <c r="J106" s="19">
        <f>SUM(TableBudget[[#This Row],[Requested Funds]]:TableBudget[[#This Row],[Cash or In-Kind Match]])</f>
        <v>0</v>
      </c>
      <c r="K106" s="4"/>
    </row>
    <row r="107" spans="1:11" x14ac:dyDescent="0.25">
      <c r="A107" s="4"/>
      <c r="B107" s="3" t="s">
        <v>20</v>
      </c>
      <c r="C107" t="str">
        <f>IF(D107&lt;&gt;"", D107, _xlfn.XLOOKUP(B107, 'PA Items with Category'!A:A, 'PA Items with Category'!B:B, ""))</f>
        <v/>
      </c>
      <c r="D107" s="4"/>
      <c r="E107" s="5" t="s">
        <v>21</v>
      </c>
      <c r="F107" s="41"/>
      <c r="G107" s="8"/>
      <c r="H107" s="40">
        <f t="shared" si="1"/>
        <v>0</v>
      </c>
      <c r="I107" s="5"/>
      <c r="J107" s="19">
        <f>SUM(TableBudget[[#This Row],[Requested Funds]]:TableBudget[[#This Row],[Cash or In-Kind Match]])</f>
        <v>0</v>
      </c>
      <c r="K107" s="4"/>
    </row>
    <row r="108" spans="1:11" x14ac:dyDescent="0.25">
      <c r="A108" s="4"/>
      <c r="B108" s="3" t="s">
        <v>20</v>
      </c>
      <c r="C108" t="str">
        <f>IF(D108&lt;&gt;"", D108, _xlfn.XLOOKUP(B108, 'PA Items with Category'!A:A, 'PA Items with Category'!B:B, ""))</f>
        <v/>
      </c>
      <c r="D108" s="4"/>
      <c r="E108" s="5" t="s">
        <v>21</v>
      </c>
      <c r="F108" s="41"/>
      <c r="G108" s="8"/>
      <c r="H108" s="40">
        <f t="shared" si="1"/>
        <v>0</v>
      </c>
      <c r="I108" s="5"/>
      <c r="J108" s="19">
        <f>SUM(TableBudget[[#This Row],[Requested Funds]]:TableBudget[[#This Row],[Cash or In-Kind Match]])</f>
        <v>0</v>
      </c>
      <c r="K108" s="4"/>
    </row>
    <row r="109" spans="1:11" x14ac:dyDescent="0.25">
      <c r="A109" s="4"/>
      <c r="B109" s="3" t="s">
        <v>20</v>
      </c>
      <c r="C109" t="str">
        <f>IF(D109&lt;&gt;"", D109, _xlfn.XLOOKUP(B109, 'PA Items with Category'!A:A, 'PA Items with Category'!B:B, ""))</f>
        <v/>
      </c>
      <c r="D109" s="4"/>
      <c r="E109" s="5" t="s">
        <v>21</v>
      </c>
      <c r="F109" s="41"/>
      <c r="G109" s="8"/>
      <c r="H109" s="40">
        <f t="shared" si="1"/>
        <v>0</v>
      </c>
      <c r="I109" s="5"/>
      <c r="J109" s="19">
        <f>SUM(TableBudget[[#This Row],[Requested Funds]]:TableBudget[[#This Row],[Cash or In-Kind Match]])</f>
        <v>0</v>
      </c>
      <c r="K109" s="4"/>
    </row>
    <row r="110" spans="1:11" x14ac:dyDescent="0.25">
      <c r="A110" s="4" t="s">
        <v>29</v>
      </c>
      <c r="B110" s="3" t="s">
        <v>18</v>
      </c>
      <c r="C110" t="str">
        <f>IF(D110&lt;&gt;"", D110, _xlfn.XLOOKUP(B110, 'PA Items with Category'!A:A, 'PA Items with Category'!B:B, ""))</f>
        <v xml:space="preserve">Category </v>
      </c>
      <c r="D110" s="4"/>
      <c r="E110" s="5" t="s">
        <v>19</v>
      </c>
      <c r="F110" s="41"/>
      <c r="G110" s="8"/>
      <c r="H110" s="40">
        <f t="shared" si="1"/>
        <v>0</v>
      </c>
      <c r="I110" s="5"/>
      <c r="J110" s="19">
        <f>SUM(TableBudget[[#This Row],[Requested Funds]]:TableBudget[[#This Row],[Cash or In-Kind Match]])</f>
        <v>0</v>
      </c>
      <c r="K110" s="4"/>
    </row>
    <row r="111" spans="1:11" x14ac:dyDescent="0.25">
      <c r="A111" s="4"/>
      <c r="B111" s="3" t="s">
        <v>18</v>
      </c>
      <c r="C111" t="str">
        <f>IF(D111&lt;&gt;"", D111, _xlfn.XLOOKUP(B111, 'PA Items with Category'!A:A, 'PA Items with Category'!B:B, ""))</f>
        <v xml:space="preserve">Category </v>
      </c>
      <c r="D111" s="4"/>
      <c r="E111" s="5" t="s">
        <v>19</v>
      </c>
      <c r="F111" s="41"/>
      <c r="G111" s="8"/>
      <c r="H111" s="40">
        <f t="shared" si="1"/>
        <v>0</v>
      </c>
      <c r="I111" s="5"/>
      <c r="J111" s="19">
        <f>SUM(TableBudget[[#This Row],[Requested Funds]]:TableBudget[[#This Row],[Cash or In-Kind Match]])</f>
        <v>0</v>
      </c>
      <c r="K111" s="4"/>
    </row>
    <row r="112" spans="1:11" x14ac:dyDescent="0.25">
      <c r="A112" s="4"/>
      <c r="B112" s="3" t="s">
        <v>18</v>
      </c>
      <c r="C112" t="str">
        <f>IF(D112&lt;&gt;"", D112, _xlfn.XLOOKUP(B112, 'PA Items with Category'!A:A, 'PA Items with Category'!B:B, ""))</f>
        <v xml:space="preserve">Category </v>
      </c>
      <c r="D112" s="4"/>
      <c r="E112" s="5" t="s">
        <v>19</v>
      </c>
      <c r="F112" s="41"/>
      <c r="G112" s="8"/>
      <c r="H112" s="40">
        <f t="shared" si="1"/>
        <v>0</v>
      </c>
      <c r="I112" s="5"/>
      <c r="J112" s="19">
        <f>SUM(TableBudget[[#This Row],[Requested Funds]]:TableBudget[[#This Row],[Cash or In-Kind Match]])</f>
        <v>0</v>
      </c>
      <c r="K112" s="4"/>
    </row>
    <row r="113" spans="1:11" x14ac:dyDescent="0.25">
      <c r="A113" s="4"/>
      <c r="B113" s="3" t="s">
        <v>18</v>
      </c>
      <c r="C113" t="str">
        <f>IF(D113&lt;&gt;"", D113, _xlfn.XLOOKUP(B113, 'PA Items with Category'!A:A, 'PA Items with Category'!B:B, ""))</f>
        <v xml:space="preserve">Category </v>
      </c>
      <c r="D113" s="4"/>
      <c r="E113" s="5" t="s">
        <v>19</v>
      </c>
      <c r="F113" s="41"/>
      <c r="G113" s="8"/>
      <c r="H113" s="40">
        <f t="shared" si="1"/>
        <v>0</v>
      </c>
      <c r="I113" s="5"/>
      <c r="J113" s="19">
        <f>SUM(TableBudget[[#This Row],[Requested Funds]]:TableBudget[[#This Row],[Cash or In-Kind Match]])</f>
        <v>0</v>
      </c>
      <c r="K113" s="4"/>
    </row>
    <row r="114" spans="1:11" x14ac:dyDescent="0.25">
      <c r="A114" s="4"/>
      <c r="B114" s="3" t="s">
        <v>18</v>
      </c>
      <c r="C114" t="str">
        <f>IF(D114&lt;&gt;"", D114, _xlfn.XLOOKUP(B114, 'PA Items with Category'!A:A, 'PA Items with Category'!B:B, ""))</f>
        <v xml:space="preserve">Category </v>
      </c>
      <c r="D114" s="4"/>
      <c r="E114" s="5" t="s">
        <v>19</v>
      </c>
      <c r="F114" s="41"/>
      <c r="G114" s="8"/>
      <c r="H114" s="40">
        <f t="shared" si="1"/>
        <v>0</v>
      </c>
      <c r="I114" s="5"/>
      <c r="J114" s="19">
        <f>SUM(TableBudget[[#This Row],[Requested Funds]]:TableBudget[[#This Row],[Cash or In-Kind Match]])</f>
        <v>0</v>
      </c>
      <c r="K114" s="4"/>
    </row>
    <row r="115" spans="1:11" x14ac:dyDescent="0.25">
      <c r="A115" s="4"/>
      <c r="B115" s="3" t="s">
        <v>18</v>
      </c>
      <c r="C115" t="str">
        <f>IF(D115&lt;&gt;"", D115, _xlfn.XLOOKUP(B115, 'PA Items with Category'!A:A, 'PA Items with Category'!B:B, ""))</f>
        <v xml:space="preserve">Category </v>
      </c>
      <c r="D115" s="4"/>
      <c r="E115" s="5" t="s">
        <v>19</v>
      </c>
      <c r="F115" s="41"/>
      <c r="G115" s="8"/>
      <c r="H115" s="40">
        <f t="shared" si="1"/>
        <v>0</v>
      </c>
      <c r="I115" s="5"/>
      <c r="J115" s="19">
        <f>SUM(TableBudget[[#This Row],[Requested Funds]]:TableBudget[[#This Row],[Cash or In-Kind Match]])</f>
        <v>0</v>
      </c>
      <c r="K115" s="4"/>
    </row>
    <row r="116" spans="1:11" x14ac:dyDescent="0.25">
      <c r="A116" s="4"/>
      <c r="B116" s="3" t="s">
        <v>18</v>
      </c>
      <c r="C116" t="str">
        <f>IF(D116&lt;&gt;"", D116, _xlfn.XLOOKUP(B116, 'PA Items with Category'!A:A, 'PA Items with Category'!B:B, ""))</f>
        <v xml:space="preserve">Category </v>
      </c>
      <c r="D116" s="4"/>
      <c r="E116" s="5" t="s">
        <v>19</v>
      </c>
      <c r="F116" s="41"/>
      <c r="G116" s="8"/>
      <c r="H116" s="40">
        <f t="shared" si="1"/>
        <v>0</v>
      </c>
      <c r="I116" s="5"/>
      <c r="J116" s="19">
        <f>SUM(TableBudget[[#This Row],[Requested Funds]]:TableBudget[[#This Row],[Cash or In-Kind Match]])</f>
        <v>0</v>
      </c>
      <c r="K116" s="4"/>
    </row>
    <row r="117" spans="1:11" x14ac:dyDescent="0.25">
      <c r="A117" s="4"/>
      <c r="B117" s="3" t="s">
        <v>18</v>
      </c>
      <c r="C117" t="str">
        <f>IF(D117&lt;&gt;"", D117, _xlfn.XLOOKUP(B117, 'PA Items with Category'!A:A, 'PA Items with Category'!B:B, ""))</f>
        <v xml:space="preserve">Category </v>
      </c>
      <c r="D117" s="4"/>
      <c r="E117" s="5" t="s">
        <v>19</v>
      </c>
      <c r="F117" s="41"/>
      <c r="G117" s="8"/>
      <c r="H117" s="40">
        <f t="shared" si="1"/>
        <v>0</v>
      </c>
      <c r="I117" s="5"/>
      <c r="J117" s="19">
        <f>SUM(TableBudget[[#This Row],[Requested Funds]]:TableBudget[[#This Row],[Cash or In-Kind Match]])</f>
        <v>0</v>
      </c>
      <c r="K117" s="4"/>
    </row>
    <row r="118" spans="1:11" x14ac:dyDescent="0.25">
      <c r="A118" s="4"/>
      <c r="B118" s="3" t="s">
        <v>20</v>
      </c>
      <c r="C118" t="str">
        <f>IF(D118&lt;&gt;"", D118, _xlfn.XLOOKUP(B118, 'PA Items with Category'!A:A, 'PA Items with Category'!B:B, ""))</f>
        <v/>
      </c>
      <c r="D118" s="4"/>
      <c r="E118" s="5" t="s">
        <v>21</v>
      </c>
      <c r="F118" s="41"/>
      <c r="G118" s="8"/>
      <c r="H118" s="40">
        <f t="shared" si="1"/>
        <v>0</v>
      </c>
      <c r="I118" s="5"/>
      <c r="J118" s="19">
        <f>SUM(TableBudget[[#This Row],[Requested Funds]]:TableBudget[[#This Row],[Cash or In-Kind Match]])</f>
        <v>0</v>
      </c>
      <c r="K118" s="4"/>
    </row>
    <row r="119" spans="1:11" x14ac:dyDescent="0.25">
      <c r="A119" s="4"/>
      <c r="B119" s="3" t="s">
        <v>20</v>
      </c>
      <c r="C119" t="str">
        <f>IF(D119&lt;&gt;"", D119, _xlfn.XLOOKUP(B119, 'PA Items with Category'!A:A, 'PA Items with Category'!B:B, ""))</f>
        <v/>
      </c>
      <c r="D119" s="4"/>
      <c r="E119" s="5" t="s">
        <v>21</v>
      </c>
      <c r="F119" s="41"/>
      <c r="G119" s="8"/>
      <c r="H119" s="40">
        <f t="shared" si="1"/>
        <v>0</v>
      </c>
      <c r="I119" s="5"/>
      <c r="J119" s="19">
        <f>SUM(TableBudget[[#This Row],[Requested Funds]]:TableBudget[[#This Row],[Cash or In-Kind Match]])</f>
        <v>0</v>
      </c>
      <c r="K119" s="4"/>
    </row>
    <row r="120" spans="1:11" x14ac:dyDescent="0.25">
      <c r="A120" s="4"/>
      <c r="B120" s="3" t="s">
        <v>20</v>
      </c>
      <c r="C120" t="str">
        <f>IF(D120&lt;&gt;"", D120, _xlfn.XLOOKUP(B120, 'PA Items with Category'!A:A, 'PA Items with Category'!B:B, ""))</f>
        <v/>
      </c>
      <c r="D120" s="4"/>
      <c r="E120" s="5" t="s">
        <v>21</v>
      </c>
      <c r="F120" s="41"/>
      <c r="G120" s="8"/>
      <c r="H120" s="40">
        <f t="shared" si="1"/>
        <v>0</v>
      </c>
      <c r="I120" s="5"/>
      <c r="J120" s="19">
        <f>SUM(TableBudget[[#This Row],[Requested Funds]]:TableBudget[[#This Row],[Cash or In-Kind Match]])</f>
        <v>0</v>
      </c>
      <c r="K120" s="4"/>
    </row>
    <row r="121" spans="1:11" x14ac:dyDescent="0.25">
      <c r="A121" s="4"/>
      <c r="B121" s="3" t="s">
        <v>20</v>
      </c>
      <c r="C121" t="str">
        <f>IF(D121&lt;&gt;"", D121, _xlfn.XLOOKUP(B121, 'PA Items with Category'!A:A, 'PA Items with Category'!B:B, ""))</f>
        <v/>
      </c>
      <c r="D121" s="4"/>
      <c r="E121" s="5" t="s">
        <v>21</v>
      </c>
      <c r="F121" s="41"/>
      <c r="G121" s="8"/>
      <c r="H121" s="40">
        <f t="shared" si="1"/>
        <v>0</v>
      </c>
      <c r="I121" s="5"/>
      <c r="J121" s="19">
        <f>SUM(TableBudget[[#This Row],[Requested Funds]]:TableBudget[[#This Row],[Cash or In-Kind Match]])</f>
        <v>0</v>
      </c>
      <c r="K121" s="4"/>
    </row>
    <row r="122" spans="1:11" x14ac:dyDescent="0.25">
      <c r="A122" s="4"/>
      <c r="B122" s="3" t="s">
        <v>20</v>
      </c>
      <c r="C122" t="str">
        <f>IF(D122&lt;&gt;"", D122, _xlfn.XLOOKUP(B122, 'PA Items with Category'!A:A, 'PA Items with Category'!B:B, ""))</f>
        <v/>
      </c>
      <c r="D122" s="4"/>
      <c r="E122" s="5" t="s">
        <v>21</v>
      </c>
      <c r="F122" s="41"/>
      <c r="G122" s="8"/>
      <c r="H122" s="40">
        <f t="shared" si="1"/>
        <v>0</v>
      </c>
      <c r="I122" s="5"/>
      <c r="J122" s="19">
        <f>SUM(TableBudget[[#This Row],[Requested Funds]]:TableBudget[[#This Row],[Cash or In-Kind Match]])</f>
        <v>0</v>
      </c>
      <c r="K122" s="4"/>
    </row>
    <row r="123" spans="1:11" x14ac:dyDescent="0.25">
      <c r="A123" s="4" t="s">
        <v>30</v>
      </c>
      <c r="B123" s="3" t="s">
        <v>18</v>
      </c>
      <c r="C123" t="str">
        <f>IF(D123&lt;&gt;"", D123, _xlfn.XLOOKUP(B123, 'PA Items with Category'!A:A, 'PA Items with Category'!B:B, ""))</f>
        <v xml:space="preserve">Category </v>
      </c>
      <c r="D123" s="4"/>
      <c r="E123" s="5" t="s">
        <v>19</v>
      </c>
      <c r="F123" s="41"/>
      <c r="G123" s="8"/>
      <c r="H123" s="40">
        <f t="shared" si="1"/>
        <v>0</v>
      </c>
      <c r="I123" s="5"/>
      <c r="J123" s="19">
        <f>SUM(TableBudget[[#This Row],[Requested Funds]]:TableBudget[[#This Row],[Cash or In-Kind Match]])</f>
        <v>0</v>
      </c>
      <c r="K123" s="4"/>
    </row>
    <row r="124" spans="1:11" x14ac:dyDescent="0.25">
      <c r="A124" s="4"/>
      <c r="B124" s="3" t="s">
        <v>18</v>
      </c>
      <c r="C124" t="str">
        <f>IF(D124&lt;&gt;"", D124, _xlfn.XLOOKUP(B124, 'PA Items with Category'!A:A, 'PA Items with Category'!B:B, ""))</f>
        <v xml:space="preserve">Category </v>
      </c>
      <c r="D124" s="4"/>
      <c r="E124" s="5" t="s">
        <v>19</v>
      </c>
      <c r="F124" s="41"/>
      <c r="G124" s="8"/>
      <c r="H124" s="40">
        <f t="shared" si="1"/>
        <v>0</v>
      </c>
      <c r="I124" s="5"/>
      <c r="J124" s="19">
        <f>SUM(TableBudget[[#This Row],[Requested Funds]]:TableBudget[[#This Row],[Cash or In-Kind Match]])</f>
        <v>0</v>
      </c>
      <c r="K124" s="4"/>
    </row>
    <row r="125" spans="1:11" x14ac:dyDescent="0.25">
      <c r="A125" s="4"/>
      <c r="B125" s="3" t="s">
        <v>18</v>
      </c>
      <c r="C125" t="str">
        <f>IF(D125&lt;&gt;"", D125, _xlfn.XLOOKUP(B125, 'PA Items with Category'!A:A, 'PA Items with Category'!B:B, ""))</f>
        <v xml:space="preserve">Category </v>
      </c>
      <c r="D125" s="4"/>
      <c r="E125" s="5" t="s">
        <v>19</v>
      </c>
      <c r="F125" s="41"/>
      <c r="G125" s="8"/>
      <c r="H125" s="40">
        <f t="shared" si="1"/>
        <v>0</v>
      </c>
      <c r="I125" s="5"/>
      <c r="J125" s="19">
        <f>SUM(TableBudget[[#This Row],[Requested Funds]]:TableBudget[[#This Row],[Cash or In-Kind Match]])</f>
        <v>0</v>
      </c>
      <c r="K125" s="4"/>
    </row>
    <row r="126" spans="1:11" x14ac:dyDescent="0.25">
      <c r="A126" s="4"/>
      <c r="B126" s="3" t="s">
        <v>18</v>
      </c>
      <c r="C126" t="str">
        <f>IF(D126&lt;&gt;"", D126, _xlfn.XLOOKUP(B126, 'PA Items with Category'!A:A, 'PA Items with Category'!B:B, ""))</f>
        <v xml:space="preserve">Category </v>
      </c>
      <c r="D126" s="4"/>
      <c r="E126" s="5" t="s">
        <v>21</v>
      </c>
      <c r="F126" s="41"/>
      <c r="G126" s="8"/>
      <c r="H126" s="40">
        <f t="shared" si="1"/>
        <v>0</v>
      </c>
      <c r="I126" s="5"/>
      <c r="J126" s="19">
        <f>SUM(TableBudget[[#This Row],[Requested Funds]]:TableBudget[[#This Row],[Cash or In-Kind Match]])</f>
        <v>0</v>
      </c>
      <c r="K126" s="4"/>
    </row>
    <row r="127" spans="1:11" x14ac:dyDescent="0.25">
      <c r="A127" s="4"/>
      <c r="B127" s="3" t="s">
        <v>18</v>
      </c>
      <c r="C127" t="str">
        <f>IF(D127&lt;&gt;"", D127, _xlfn.XLOOKUP(B127, 'PA Items with Category'!A:A, 'PA Items with Category'!B:B, ""))</f>
        <v xml:space="preserve">Category </v>
      </c>
      <c r="D127" s="4"/>
      <c r="E127" s="5" t="s">
        <v>19</v>
      </c>
      <c r="F127" s="41"/>
      <c r="G127" s="8"/>
      <c r="H127" s="40">
        <f t="shared" si="1"/>
        <v>0</v>
      </c>
      <c r="I127" s="5"/>
      <c r="J127" s="19">
        <f>SUM(TableBudget[[#This Row],[Requested Funds]]:TableBudget[[#This Row],[Cash or In-Kind Match]])</f>
        <v>0</v>
      </c>
      <c r="K127" s="4"/>
    </row>
    <row r="128" spans="1:11" x14ac:dyDescent="0.25">
      <c r="A128" s="4"/>
      <c r="B128" s="3" t="s">
        <v>18</v>
      </c>
      <c r="C128" t="str">
        <f>IF(D128&lt;&gt;"", D128, _xlfn.XLOOKUP(B128, 'PA Items with Category'!A:A, 'PA Items with Category'!B:B, ""))</f>
        <v xml:space="preserve">Category </v>
      </c>
      <c r="D128" s="4"/>
      <c r="E128" s="5" t="s">
        <v>19</v>
      </c>
      <c r="F128" s="41"/>
      <c r="G128" s="8"/>
      <c r="H128" s="40">
        <f t="shared" si="1"/>
        <v>0</v>
      </c>
      <c r="I128" s="5"/>
      <c r="J128" s="19">
        <f>SUM(TableBudget[[#This Row],[Requested Funds]]:TableBudget[[#This Row],[Cash or In-Kind Match]])</f>
        <v>0</v>
      </c>
      <c r="K128" s="4"/>
    </row>
    <row r="129" spans="1:11" x14ac:dyDescent="0.25">
      <c r="A129" s="4"/>
      <c r="B129" s="3" t="s">
        <v>18</v>
      </c>
      <c r="C129" t="str">
        <f>IF(D129&lt;&gt;"", D129, _xlfn.XLOOKUP(B129, 'PA Items with Category'!A:A, 'PA Items with Category'!B:B, ""))</f>
        <v xml:space="preserve">Category </v>
      </c>
      <c r="D129" s="4"/>
      <c r="E129" s="5" t="s">
        <v>19</v>
      </c>
      <c r="F129" s="41"/>
      <c r="G129" s="8"/>
      <c r="H129" s="40">
        <f t="shared" si="1"/>
        <v>0</v>
      </c>
      <c r="I129" s="5"/>
      <c r="J129" s="19">
        <f>SUM(TableBudget[[#This Row],[Requested Funds]]:TableBudget[[#This Row],[Cash or In-Kind Match]])</f>
        <v>0</v>
      </c>
      <c r="K129" s="4"/>
    </row>
    <row r="130" spans="1:11" x14ac:dyDescent="0.25">
      <c r="A130" s="4"/>
      <c r="B130" s="3" t="s">
        <v>18</v>
      </c>
      <c r="C130" t="str">
        <f>IF(D130&lt;&gt;"", D130, _xlfn.XLOOKUP(B130, 'PA Items with Category'!A:A, 'PA Items with Category'!B:B, ""))</f>
        <v xml:space="preserve">Category </v>
      </c>
      <c r="D130" s="4"/>
      <c r="E130" s="5" t="s">
        <v>19</v>
      </c>
      <c r="F130" s="41"/>
      <c r="G130" s="8"/>
      <c r="H130" s="40">
        <f t="shared" si="1"/>
        <v>0</v>
      </c>
      <c r="I130" s="5"/>
      <c r="J130" s="19">
        <f>SUM(TableBudget[[#This Row],[Requested Funds]]:TableBudget[[#This Row],[Cash or In-Kind Match]])</f>
        <v>0</v>
      </c>
      <c r="K130" s="4"/>
    </row>
    <row r="131" spans="1:11" x14ac:dyDescent="0.25">
      <c r="A131" s="4"/>
      <c r="B131" s="3" t="s">
        <v>20</v>
      </c>
      <c r="C131" t="str">
        <f>IF(D131&lt;&gt;"", D131, _xlfn.XLOOKUP(B131, 'PA Items with Category'!A:A, 'PA Items with Category'!B:B, ""))</f>
        <v/>
      </c>
      <c r="D131" s="4"/>
      <c r="E131" s="5" t="s">
        <v>21</v>
      </c>
      <c r="F131" s="41"/>
      <c r="G131" s="8"/>
      <c r="H131" s="40">
        <f t="shared" si="1"/>
        <v>0</v>
      </c>
      <c r="I131" s="5"/>
      <c r="J131" s="19">
        <f>SUM(TableBudget[[#This Row],[Requested Funds]]:TableBudget[[#This Row],[Cash or In-Kind Match]])</f>
        <v>0</v>
      </c>
      <c r="K131" s="4"/>
    </row>
    <row r="132" spans="1:11" x14ac:dyDescent="0.25">
      <c r="A132" s="4"/>
      <c r="B132" s="3" t="s">
        <v>20</v>
      </c>
      <c r="C132" t="str">
        <f>IF(D132&lt;&gt;"", D132, _xlfn.XLOOKUP(B132, 'PA Items with Category'!A:A, 'PA Items with Category'!B:B, ""))</f>
        <v/>
      </c>
      <c r="D132" s="4"/>
      <c r="E132" s="5" t="s">
        <v>21</v>
      </c>
      <c r="F132" s="41"/>
      <c r="G132" s="8"/>
      <c r="H132" s="40">
        <f t="shared" si="1"/>
        <v>0</v>
      </c>
      <c r="I132" s="5"/>
      <c r="J132" s="19">
        <f>SUM(TableBudget[[#This Row],[Requested Funds]]:TableBudget[[#This Row],[Cash or In-Kind Match]])</f>
        <v>0</v>
      </c>
      <c r="K132" s="4"/>
    </row>
    <row r="133" spans="1:11" x14ac:dyDescent="0.25">
      <c r="A133" s="4"/>
      <c r="B133" s="3" t="s">
        <v>20</v>
      </c>
      <c r="C133" t="str">
        <f>IF(D133&lt;&gt;"", D133, _xlfn.XLOOKUP(B133, 'PA Items with Category'!A:A, 'PA Items with Category'!B:B, ""))</f>
        <v/>
      </c>
      <c r="D133" s="4"/>
      <c r="E133" s="5" t="s">
        <v>21</v>
      </c>
      <c r="F133" s="41"/>
      <c r="G133" s="8"/>
      <c r="H133" s="40">
        <f t="shared" si="1"/>
        <v>0</v>
      </c>
      <c r="I133" s="5"/>
      <c r="J133" s="19">
        <f>SUM(TableBudget[[#This Row],[Requested Funds]]:TableBudget[[#This Row],[Cash or In-Kind Match]])</f>
        <v>0</v>
      </c>
      <c r="K133" s="4"/>
    </row>
    <row r="134" spans="1:11" x14ac:dyDescent="0.25">
      <c r="A134" s="4"/>
      <c r="B134" s="3" t="s">
        <v>20</v>
      </c>
      <c r="C134" t="str">
        <f>IF(D134&lt;&gt;"", D134, _xlfn.XLOOKUP(B134, 'PA Items with Category'!A:A, 'PA Items with Category'!B:B, ""))</f>
        <v/>
      </c>
      <c r="D134" s="4"/>
      <c r="E134" s="5" t="s">
        <v>21</v>
      </c>
      <c r="F134" s="41"/>
      <c r="G134" s="8"/>
      <c r="H134" s="40">
        <f t="shared" si="1"/>
        <v>0</v>
      </c>
      <c r="I134" s="5"/>
      <c r="J134" s="19">
        <f>SUM(TableBudget[[#This Row],[Requested Funds]]:TableBudget[[#This Row],[Cash or In-Kind Match]])</f>
        <v>0</v>
      </c>
      <c r="K134" s="4"/>
    </row>
    <row r="135" spans="1:11" ht="15.75" thickBot="1" x14ac:dyDescent="0.3">
      <c r="A135" s="4"/>
      <c r="B135" s="3" t="s">
        <v>20</v>
      </c>
      <c r="C135" t="str">
        <f>IF(D135&lt;&gt;"", D135, _xlfn.XLOOKUP(B135, 'PA Items with Category'!A:A, 'PA Items with Category'!B:B, ""))</f>
        <v/>
      </c>
      <c r="D135" s="4"/>
      <c r="E135" s="5" t="s">
        <v>21</v>
      </c>
      <c r="F135" s="41"/>
      <c r="G135" s="8"/>
      <c r="H135" s="40">
        <f t="shared" ref="H135" si="2">F135*G135</f>
        <v>0</v>
      </c>
      <c r="I135" s="5"/>
      <c r="J135" s="19">
        <f>SUM(TableBudget[[#This Row],[Requested Funds]]:TableBudget[[#This Row],[Cash or In-Kind Match]])</f>
        <v>0</v>
      </c>
      <c r="K135" s="4"/>
    </row>
    <row r="136" spans="1:11" ht="15.75" thickBot="1" x14ac:dyDescent="0.3">
      <c r="A136" s="4"/>
      <c r="B136" s="20" t="s">
        <v>31</v>
      </c>
      <c r="C136" t="str">
        <f>IF(D136&lt;&gt;"", D136, _xlfn.XLOOKUP(B136, 'PA Items with Category'!A:A, 'PA Items with Category'!B:B, ""))</f>
        <v>Tax</v>
      </c>
      <c r="D136" s="4" t="s">
        <v>32</v>
      </c>
      <c r="E136" s="5" t="s">
        <v>21</v>
      </c>
      <c r="F136" s="41"/>
      <c r="G136" s="32"/>
      <c r="H136" s="40">
        <f>TableBudget[[#This Row],[PA Unit Rate]]</f>
        <v>0</v>
      </c>
      <c r="I136" s="5"/>
      <c r="J136" s="19">
        <f>SUM(TableBudget[[#This Row],[Requested Funds]]:TableBudget[[#This Row],[Cash or In-Kind Match]])</f>
        <v>0</v>
      </c>
      <c r="K136" s="4"/>
    </row>
    <row r="137" spans="1:11" ht="15.75" thickBot="1" x14ac:dyDescent="0.3">
      <c r="A137" s="4"/>
      <c r="B137" s="20" t="s">
        <v>33</v>
      </c>
      <c r="C137" t="str">
        <f>IF(D137&lt;&gt;"", D137, _xlfn.XLOOKUP(B137, 'PA Items with Category'!A:A, 'PA Items with Category'!B:B, ""))</f>
        <v>Tax</v>
      </c>
      <c r="D137" s="4" t="s">
        <v>32</v>
      </c>
      <c r="E137" s="5" t="s">
        <v>21</v>
      </c>
      <c r="F137" s="41"/>
      <c r="G137" s="32"/>
      <c r="H137" s="40">
        <f>TableBudget[[#This Row],[PA Unit Rate]]</f>
        <v>0</v>
      </c>
      <c r="I137" s="5"/>
      <c r="J137" s="19">
        <f>SUM(TableBudget[[#This Row],[Requested Funds]]:TableBudget[[#This Row],[Cash or In-Kind Match]])</f>
        <v>0</v>
      </c>
      <c r="K137" s="4"/>
    </row>
    <row r="138" spans="1:11" ht="15.75" thickBot="1" x14ac:dyDescent="0.3">
      <c r="A138" s="4"/>
      <c r="B138" s="21" t="s">
        <v>34</v>
      </c>
      <c r="C138" t="str">
        <f>IF(D138&lt;&gt;"", D138, _xlfn.XLOOKUP(B138, 'PA Items with Category'!A:A, 'PA Items with Category'!B:B, ""))</f>
        <v>Tax</v>
      </c>
      <c r="D138" s="4" t="s">
        <v>32</v>
      </c>
      <c r="E138" s="5" t="s">
        <v>21</v>
      </c>
      <c r="F138" s="41"/>
      <c r="G138" s="32"/>
      <c r="H138" s="40">
        <f>TableBudget[[#This Row],[PA Unit Rate]]</f>
        <v>0</v>
      </c>
      <c r="I138" s="5"/>
      <c r="J138" s="19">
        <f>SUM(TableBudget[[#This Row],[Requested Funds]]:TableBudget[[#This Row],[Cash or In-Kind Match]])</f>
        <v>0</v>
      </c>
      <c r="K138" s="4"/>
    </row>
    <row r="139" spans="1:11" ht="15.75" thickBot="1" x14ac:dyDescent="0.3">
      <c r="B139" s="6" t="s">
        <v>35</v>
      </c>
      <c r="C139" s="7"/>
      <c r="D139" s="7"/>
      <c r="E139" s="7"/>
      <c r="F139" s="26"/>
      <c r="G139" s="26"/>
      <c r="H139" s="39">
        <f>SUM(H6:H138)</f>
        <v>0</v>
      </c>
      <c r="I139" s="38">
        <f>SUM(I6:I138)</f>
        <v>0</v>
      </c>
      <c r="J139" s="27">
        <f>SUM(J6:J138)</f>
        <v>0</v>
      </c>
      <c r="K139" s="42"/>
    </row>
    <row r="140" spans="1:11" x14ac:dyDescent="0.25">
      <c r="F140" t="s">
        <v>36</v>
      </c>
      <c r="G140" t="s">
        <v>36</v>
      </c>
      <c r="H140" t="s">
        <v>36</v>
      </c>
    </row>
  </sheetData>
  <sheetProtection sheet="1" formatCells="0" formatColumns="0" formatRows="0" insertColumns="0" insertRows="0" insertHyperlinks="0" deleteColumns="0" deleteRows="0" sort="0" autoFilter="0" pivotTables="0"/>
  <mergeCells count="2">
    <mergeCell ref="A2:G2"/>
    <mergeCell ref="A3:G3"/>
  </mergeCells>
  <phoneticPr fontId="8" type="noConversion"/>
  <conditionalFormatting sqref="B6:B135">
    <cfRule type="containsText" dxfId="13" priority="12" operator="containsText" text="Match">
      <formula>NOT(ISERROR(SEARCH("Match",B6)))</formula>
    </cfRule>
  </conditionalFormatting>
  <conditionalFormatting sqref="E6:E138">
    <cfRule type="cellIs" dxfId="12" priority="13" operator="equal">
      <formula>"N"</formula>
    </cfRule>
    <cfRule type="cellIs" dxfId="11" priority="14" operator="equal">
      <formula>"Y"</formula>
    </cfRule>
  </conditionalFormatting>
  <conditionalFormatting sqref="F6:H13">
    <cfRule type="expression" dxfId="10" priority="10">
      <formula>AND($B6&lt;&gt;"", $B6&lt;&gt;"Match", $B6&lt;&gt;"Item Number and Description")</formula>
    </cfRule>
  </conditionalFormatting>
  <conditionalFormatting sqref="F19:H26">
    <cfRule type="expression" dxfId="9" priority="9">
      <formula>AND($B19&lt;&gt;"", $B19&lt;&gt;"Match", $B19&lt;&gt;"Item Number and Description")</formula>
    </cfRule>
  </conditionalFormatting>
  <conditionalFormatting sqref="F32:H39">
    <cfRule type="expression" dxfId="8" priority="8">
      <formula>AND($B32&lt;&gt;"", $B32&lt;&gt;"Match", $B32&lt;&gt;"Item Number and Description")</formula>
    </cfRule>
  </conditionalFormatting>
  <conditionalFormatting sqref="F45:H52">
    <cfRule type="expression" dxfId="7" priority="7">
      <formula>AND($B45&lt;&gt;"", $B45&lt;&gt;"Match", $B45&lt;&gt;"Item Number and Description")</formula>
    </cfRule>
  </conditionalFormatting>
  <conditionalFormatting sqref="F58:H65">
    <cfRule type="expression" dxfId="6" priority="6">
      <formula>AND($B58&lt;&gt;"", $B58&lt;&gt;"Match", $B58&lt;&gt;"Item Number and Description")</formula>
    </cfRule>
  </conditionalFormatting>
  <conditionalFormatting sqref="F71:H78">
    <cfRule type="expression" dxfId="5" priority="5">
      <formula>AND($B71&lt;&gt;"", $B71&lt;&gt;"Match", $B71&lt;&gt;"Item Number and Description")</formula>
    </cfRule>
  </conditionalFormatting>
  <conditionalFormatting sqref="F84:H91">
    <cfRule type="expression" dxfId="4" priority="4">
      <formula>AND($B84&lt;&gt;"", $B84&lt;&gt;"Match", $B84&lt;&gt;"Item Number and Description")</formula>
    </cfRule>
  </conditionalFormatting>
  <conditionalFormatting sqref="F97:H104">
    <cfRule type="expression" dxfId="3" priority="3">
      <formula>AND($B97&lt;&gt;"", $B97&lt;&gt;"Match", $B97&lt;&gt;"Item Number and Description")</formula>
    </cfRule>
  </conditionalFormatting>
  <conditionalFormatting sqref="F110:H117">
    <cfRule type="expression" dxfId="2" priority="2">
      <formula>AND($B110&lt;&gt;"", $B110&lt;&gt;"Match", $B110&lt;&gt;"Item Number and Description")</formula>
    </cfRule>
  </conditionalFormatting>
  <conditionalFormatting sqref="F123:H130">
    <cfRule type="expression" dxfId="1" priority="1">
      <formula>AND($B123&lt;&gt;"", $B123&lt;&gt;"Match", $B123&lt;&gt;"Item Number and Description")</formula>
    </cfRule>
  </conditionalFormatting>
  <conditionalFormatting sqref="I6:I135">
    <cfRule type="expression" dxfId="0" priority="11">
      <formula>$B6="Match"</formula>
    </cfRule>
  </conditionalFormatting>
  <dataValidations count="2">
    <dataValidation type="list" allowBlank="1" showInputMessage="1" showErrorMessage="1" sqref="E6:E138" xr:uid="{E4F465DF-2831-443B-BE82-2D613F7B0BF4}">
      <formula1>"Y, N"</formula1>
    </dataValidation>
    <dataValidation type="list" allowBlank="1" showInputMessage="1" showErrorMessage="1" sqref="D6:D138" xr:uid="{6DD23B0C-47CE-43EF-AB06-FBFADCA9F4BA}">
      <formula1>"PERSONNEL, EQUIPMENT, TRAVEL, SUB CONTRACTUAL, SUPPLIES, OTHER, TAX"</formula1>
    </dataValidation>
  </dataValidations>
  <pageMargins left="0.7" right="0.7" top="0.75" bottom="0.75" header="0.3" footer="0.3"/>
  <pageSetup orientation="portrait" verticalDpi="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65430E57-5000-4DAB-9DA8-16B670CE3AF9}">
          <x14:formula1>
            <xm:f>'PA Items with Category'!$A$1:$A$72</xm:f>
          </x14:formula1>
          <xm:sqref>B19:B26 B123:B130 B110:B117 B97:B104 B84:B91 B71:B78 B58:B65 B45:B52 B32:B39 B6:B13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10F53-908C-4982-AD27-2B67A3A78B04}">
  <sheetPr codeName="Sheet4"/>
  <dimension ref="A1:V14"/>
  <sheetViews>
    <sheetView workbookViewId="0">
      <selection activeCell="G9" sqref="G9"/>
    </sheetView>
  </sheetViews>
  <sheetFormatPr defaultRowHeight="15" x14ac:dyDescent="0.25"/>
  <cols>
    <col min="1" max="1" width="33.140625" customWidth="1"/>
    <col min="2" max="2" width="25.85546875" customWidth="1"/>
    <col min="3" max="3" width="31.28515625" customWidth="1"/>
    <col min="4" max="4" width="37.7109375" customWidth="1"/>
  </cols>
  <sheetData>
    <row r="1" spans="1:22" x14ac:dyDescent="0.25">
      <c r="A1" s="18" t="s">
        <v>37</v>
      </c>
      <c r="B1" s="18" t="s">
        <v>38</v>
      </c>
      <c r="C1" s="18" t="s">
        <v>15</v>
      </c>
      <c r="D1" s="18" t="s">
        <v>39</v>
      </c>
    </row>
    <row r="2" spans="1:22" x14ac:dyDescent="0.25">
      <c r="A2" t="s">
        <v>40</v>
      </c>
      <c r="B2" s="2">
        <f>SUMIF('Budget Sheet'!C:C, "PERSONNEL", 'Budget Sheet'!H:H)</f>
        <v>0</v>
      </c>
      <c r="C2" s="2">
        <f>SUMIF('Budget Sheet'!C:C, "PERSONNEL", 'Budget Sheet'!I:I)</f>
        <v>0</v>
      </c>
      <c r="D2" s="2">
        <f>SUM(B2:C2)</f>
        <v>0</v>
      </c>
    </row>
    <row r="3" spans="1:22" x14ac:dyDescent="0.25">
      <c r="A3" t="s">
        <v>41</v>
      </c>
      <c r="B3" s="2">
        <f>SUMIF('Budget Sheet'!C:C, "EQUIPMENT", 'Budget Sheet'!H:H)</f>
        <v>0</v>
      </c>
      <c r="C3" s="2">
        <f>SUMIF('Budget Sheet'!C:C, "EQUIPMENT", 'Budget Sheet'!I:I)</f>
        <v>0</v>
      </c>
      <c r="D3" s="2">
        <f>SUM(B3:C3)</f>
        <v>0</v>
      </c>
    </row>
    <row r="4" spans="1:22" x14ac:dyDescent="0.25">
      <c r="A4" t="s">
        <v>42</v>
      </c>
      <c r="B4" s="2">
        <f>SUMIF('Budget Sheet'!C:C, "TRAVEL", 'Budget Sheet'!H:H)</f>
        <v>0</v>
      </c>
      <c r="C4" s="2">
        <f>SUMIF('Budget Sheet'!C:C, "TRAVEL", 'Budget Sheet'!I:I)</f>
        <v>0</v>
      </c>
      <c r="D4" s="2">
        <f>SUM(B4:C4)</f>
        <v>0</v>
      </c>
    </row>
    <row r="5" spans="1:22" x14ac:dyDescent="0.25">
      <c r="A5" s="9" t="s">
        <v>43</v>
      </c>
      <c r="B5" s="24">
        <f>SUMIF('Budget Sheet'!C:C, "SUPPLIES", 'Budget Sheet'!H:H)</f>
        <v>0</v>
      </c>
      <c r="C5" s="24">
        <f>SUMIF('Budget Sheet'!C:C, "SUPPLIES", 'Budget Sheet'!I:I)</f>
        <v>0</v>
      </c>
      <c r="D5" s="24">
        <f>SUM(B5:C5)</f>
        <v>0</v>
      </c>
    </row>
    <row r="6" spans="1:22" x14ac:dyDescent="0.25">
      <c r="A6" s="9" t="s">
        <v>44</v>
      </c>
      <c r="B6" s="24">
        <f>SUMIF('Budget Sheet'!C:C, "SUB CONTRACTUAL", 'Budget Sheet'!H:H)</f>
        <v>0</v>
      </c>
      <c r="C6" s="24">
        <f>SUMIF('Budget Sheet'!C:C, "SUB CONTRACTUAL", 'Budget Sheet'!I:I)</f>
        <v>0</v>
      </c>
      <c r="D6" s="24">
        <f t="shared" ref="D6:D9" si="0">SUM(B6:C6)</f>
        <v>0</v>
      </c>
    </row>
    <row r="7" spans="1:22" x14ac:dyDescent="0.25">
      <c r="A7" s="9" t="s">
        <v>45</v>
      </c>
      <c r="B7" s="24">
        <f>SUMIF('Budget Sheet'!C:C, "OTHER", 'Budget Sheet'!H:H)</f>
        <v>0</v>
      </c>
      <c r="C7" s="24">
        <f>SUMIF('Budget Sheet'!C:C, "OTHER", 'Budget Sheet'!I:I)</f>
        <v>0</v>
      </c>
      <c r="D7" s="24">
        <f t="shared" si="0"/>
        <v>0</v>
      </c>
    </row>
    <row r="8" spans="1:22" x14ac:dyDescent="0.25">
      <c r="A8" s="10" t="s">
        <v>46</v>
      </c>
      <c r="B8" s="25">
        <f>SUMIF('Budget Sheet'!C:C, "TAX", 'Budget Sheet'!H:H)</f>
        <v>0</v>
      </c>
      <c r="C8" s="25">
        <f>SUMIF('Budget Sheet'!C:C, "TAX", 'Budget Sheet'!I:I)</f>
        <v>0</v>
      </c>
      <c r="D8" s="24">
        <f t="shared" si="0"/>
        <v>0</v>
      </c>
    </row>
    <row r="9" spans="1:22" x14ac:dyDescent="0.25">
      <c r="A9" s="28" t="s">
        <v>47</v>
      </c>
      <c r="B9" s="29">
        <f>SUM(B2:B8)</f>
        <v>0</v>
      </c>
      <c r="C9" s="29">
        <f>SUM(C2:C8)</f>
        <v>0</v>
      </c>
      <c r="D9" s="30">
        <f t="shared" si="0"/>
        <v>0</v>
      </c>
    </row>
    <row r="11" spans="1:22" ht="15.75" thickBot="1" x14ac:dyDescent="0.3"/>
    <row r="12" spans="1:22" ht="14.45" customHeight="1" x14ac:dyDescent="0.25">
      <c r="A12" s="49" t="s">
        <v>48</v>
      </c>
      <c r="B12" s="50"/>
      <c r="C12" s="50"/>
      <c r="D12" s="50"/>
      <c r="E12" s="50"/>
      <c r="F12" s="50"/>
      <c r="G12" s="50"/>
      <c r="H12" s="50"/>
      <c r="I12" s="50"/>
      <c r="J12" s="50"/>
      <c r="K12" s="50"/>
      <c r="L12" s="50"/>
      <c r="M12" s="50"/>
      <c r="N12" s="50"/>
      <c r="O12" s="50"/>
      <c r="P12" s="50"/>
      <c r="Q12" s="50"/>
      <c r="R12" s="50"/>
      <c r="S12" s="50"/>
      <c r="T12" s="50"/>
      <c r="U12" s="50"/>
      <c r="V12" s="51"/>
    </row>
    <row r="13" spans="1:22" ht="14.45" customHeight="1" x14ac:dyDescent="0.25">
      <c r="A13" s="52"/>
      <c r="B13" s="53"/>
      <c r="C13" s="53"/>
      <c r="D13" s="53"/>
      <c r="E13" s="53"/>
      <c r="F13" s="53"/>
      <c r="G13" s="53"/>
      <c r="H13" s="53"/>
      <c r="I13" s="53"/>
      <c r="J13" s="53"/>
      <c r="K13" s="53"/>
      <c r="L13" s="53"/>
      <c r="M13" s="53"/>
      <c r="N13" s="53"/>
      <c r="O13" s="53"/>
      <c r="P13" s="53"/>
      <c r="Q13" s="53"/>
      <c r="R13" s="53"/>
      <c r="S13" s="53"/>
      <c r="T13" s="53"/>
      <c r="U13" s="53"/>
      <c r="V13" s="54"/>
    </row>
    <row r="14" spans="1:22" ht="15" customHeight="1" thickBot="1" x14ac:dyDescent="0.3">
      <c r="A14" s="55"/>
      <c r="B14" s="56"/>
      <c r="C14" s="56"/>
      <c r="D14" s="56"/>
      <c r="E14" s="56"/>
      <c r="F14" s="56"/>
      <c r="G14" s="56"/>
      <c r="H14" s="56"/>
      <c r="I14" s="56"/>
      <c r="J14" s="56"/>
      <c r="K14" s="56"/>
      <c r="L14" s="56"/>
      <c r="M14" s="56"/>
      <c r="N14" s="56"/>
      <c r="O14" s="56"/>
      <c r="P14" s="56"/>
      <c r="Q14" s="56"/>
      <c r="R14" s="56"/>
      <c r="S14" s="56"/>
      <c r="T14" s="56"/>
      <c r="U14" s="56"/>
      <c r="V14" s="57"/>
    </row>
  </sheetData>
  <sheetProtection sheet="1" formatCells="0" formatColumns="0" formatRows="0" insertColumns="0" insertRows="0" insertHyperlinks="0" deleteColumns="0" deleteRows="0" sort="0" autoFilter="0" pivotTables="0"/>
  <protectedRanges>
    <protectedRange algorithmName="SHA-512" hashValue="LJ7nWij8b4sREdKH68bIL8qMGjOAgMvep//USRGwdKhJ5DvZp4+t05e+NM/XX6Ocp12Pvp+gJsvtTE0lnVLlTw==" saltValue="+tUSwFH8H9i6d5nvTgiAlg==" spinCount="100000" sqref="A12:V14" name="Range1_2"/>
  </protectedRanges>
  <mergeCells count="1">
    <mergeCell ref="A12:V14"/>
  </mergeCells>
  <pageMargins left="0.7" right="0.7" top="0.75" bottom="0.75" header="0.3" footer="0.3"/>
  <ignoredErrors>
    <ignoredError sqref="C8" calculatedColumn="1"/>
  </ignoredErrors>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4BE82-E758-49B7-9A44-4BF5E13ACE28}">
  <sheetPr codeName="Sheet5"/>
  <dimension ref="A1:V15"/>
  <sheetViews>
    <sheetView workbookViewId="0">
      <selection activeCell="D20" sqref="D20"/>
    </sheetView>
  </sheetViews>
  <sheetFormatPr defaultRowHeight="15" x14ac:dyDescent="0.25"/>
  <cols>
    <col min="1" max="1" width="19.7109375" customWidth="1"/>
    <col min="2" max="2" width="28.140625" bestFit="1" customWidth="1"/>
    <col min="3" max="3" width="19.7109375" style="2" customWidth="1"/>
    <col min="4" max="4" width="19.7109375" customWidth="1"/>
    <col min="5" max="5" width="15.5703125" customWidth="1"/>
    <col min="6" max="6" width="25.42578125" bestFit="1" customWidth="1"/>
    <col min="7" max="7" width="30.140625" customWidth="1"/>
    <col min="8" max="9" width="17.7109375" customWidth="1"/>
  </cols>
  <sheetData>
    <row r="1" spans="1:22" s="11" customFormat="1" x14ac:dyDescent="0.25">
      <c r="A1" s="11" t="s">
        <v>49</v>
      </c>
      <c r="B1" s="11" t="s">
        <v>50</v>
      </c>
      <c r="C1" s="12" t="s">
        <v>51</v>
      </c>
      <c r="D1" s="11" t="s">
        <v>52</v>
      </c>
    </row>
    <row r="2" spans="1:22" s="11" customFormat="1" x14ac:dyDescent="0.25">
      <c r="C2" s="2"/>
      <c r="D2" s="2"/>
    </row>
    <row r="3" spans="1:22" s="11" customFormat="1" x14ac:dyDescent="0.25">
      <c r="C3" s="2"/>
      <c r="D3" s="2"/>
    </row>
    <row r="4" spans="1:22" s="11" customFormat="1" x14ac:dyDescent="0.25">
      <c r="C4" s="2"/>
      <c r="D4" s="2"/>
    </row>
    <row r="5" spans="1:22" s="11" customFormat="1" x14ac:dyDescent="0.25">
      <c r="C5" s="2"/>
      <c r="D5" s="2"/>
    </row>
    <row r="6" spans="1:22" s="11" customFormat="1" x14ac:dyDescent="0.25">
      <c r="C6" s="2"/>
      <c r="D6" s="2"/>
    </row>
    <row r="7" spans="1:22" s="11" customFormat="1" x14ac:dyDescent="0.25">
      <c r="C7" s="2"/>
      <c r="D7" s="2"/>
    </row>
    <row r="8" spans="1:22" s="11" customFormat="1" x14ac:dyDescent="0.25">
      <c r="C8" s="2"/>
      <c r="D8" s="2"/>
    </row>
    <row r="9" spans="1:22" s="11" customFormat="1" x14ac:dyDescent="0.25">
      <c r="C9" s="2"/>
      <c r="D9" s="2"/>
    </row>
    <row r="10" spans="1:22" x14ac:dyDescent="0.25">
      <c r="D10" s="2"/>
    </row>
    <row r="11" spans="1:22" x14ac:dyDescent="0.25">
      <c r="D11" s="2"/>
    </row>
    <row r="12" spans="1:22" ht="15.75" thickBot="1" x14ac:dyDescent="0.3">
      <c r="D12" s="2"/>
    </row>
    <row r="13" spans="1:22" ht="14.45" customHeight="1" x14ac:dyDescent="0.25">
      <c r="A13" s="49" t="s">
        <v>53</v>
      </c>
      <c r="B13" s="50"/>
      <c r="C13" s="50"/>
      <c r="D13" s="50"/>
      <c r="E13" s="50"/>
      <c r="F13" s="50"/>
      <c r="G13" s="50"/>
      <c r="H13" s="50"/>
      <c r="I13" s="50"/>
      <c r="J13" s="50"/>
      <c r="K13" s="50"/>
      <c r="L13" s="50"/>
      <c r="M13" s="50"/>
      <c r="N13" s="50"/>
      <c r="O13" s="50"/>
      <c r="P13" s="50"/>
      <c r="Q13" s="50"/>
      <c r="R13" s="50"/>
      <c r="S13" s="50"/>
      <c r="T13" s="50"/>
      <c r="U13" s="50"/>
      <c r="V13" s="51"/>
    </row>
    <row r="14" spans="1:22" x14ac:dyDescent="0.25">
      <c r="A14" s="52"/>
      <c r="B14" s="53"/>
      <c r="C14" s="53"/>
      <c r="D14" s="53"/>
      <c r="E14" s="53"/>
      <c r="F14" s="53"/>
      <c r="G14" s="53"/>
      <c r="H14" s="53"/>
      <c r="I14" s="53"/>
      <c r="J14" s="53"/>
      <c r="K14" s="53"/>
      <c r="L14" s="53"/>
      <c r="M14" s="53"/>
      <c r="N14" s="53"/>
      <c r="O14" s="53"/>
      <c r="P14" s="53"/>
      <c r="Q14" s="53"/>
      <c r="R14" s="53"/>
      <c r="S14" s="53"/>
      <c r="T14" s="53"/>
      <c r="U14" s="53"/>
      <c r="V14" s="54"/>
    </row>
    <row r="15" spans="1:22" ht="15.75" thickBot="1" x14ac:dyDescent="0.3">
      <c r="A15" s="55"/>
      <c r="B15" s="56"/>
      <c r="C15" s="56"/>
      <c r="D15" s="56"/>
      <c r="E15" s="56"/>
      <c r="F15" s="56"/>
      <c r="G15" s="56"/>
      <c r="H15" s="56"/>
      <c r="I15" s="56"/>
      <c r="J15" s="56"/>
      <c r="K15" s="56"/>
      <c r="L15" s="56"/>
      <c r="M15" s="56"/>
      <c r="N15" s="56"/>
      <c r="O15" s="56"/>
      <c r="P15" s="56"/>
      <c r="Q15" s="56"/>
      <c r="R15" s="56"/>
      <c r="S15" s="56"/>
      <c r="T15" s="56"/>
      <c r="U15" s="56"/>
      <c r="V15" s="57"/>
    </row>
  </sheetData>
  <protectedRanges>
    <protectedRange algorithmName="SHA-512" hashValue="LJ7nWij8b4sREdKH68bIL8qMGjOAgMvep//USRGwdKhJ5DvZp4+t05e+NM/XX6Ocp12Pvp+gJsvtTE0lnVLlTw==" saltValue="+tUSwFH8H9i6d5nvTgiAlg==" spinCount="100000" sqref="A13:V15" name="Range1_2_1"/>
  </protectedRanges>
  <mergeCells count="1">
    <mergeCell ref="A13:V15"/>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A15D4-5E88-4F41-B74B-32A294B056B6}">
  <sheetPr codeName="Sheet6"/>
  <dimension ref="A1:B72"/>
  <sheetViews>
    <sheetView workbookViewId="0">
      <selection activeCell="C21" sqref="C21"/>
    </sheetView>
  </sheetViews>
  <sheetFormatPr defaultRowHeight="15" x14ac:dyDescent="0.25"/>
  <cols>
    <col min="1" max="1" width="93.140625" style="15" customWidth="1"/>
    <col min="2" max="2" width="47.5703125" style="14" customWidth="1"/>
    <col min="3" max="3" width="27.140625" customWidth="1"/>
  </cols>
  <sheetData>
    <row r="1" spans="1:2" x14ac:dyDescent="0.25">
      <c r="A1" s="15" t="s">
        <v>18</v>
      </c>
      <c r="B1" s="14" t="s">
        <v>54</v>
      </c>
    </row>
    <row r="2" spans="1:2" ht="18.75" x14ac:dyDescent="0.3">
      <c r="A2" s="37" t="s">
        <v>129</v>
      </c>
    </row>
    <row r="3" spans="1:2" x14ac:dyDescent="0.25">
      <c r="A3" s="15" t="s">
        <v>55</v>
      </c>
      <c r="B3" s="14" t="s">
        <v>41</v>
      </c>
    </row>
    <row r="4" spans="1:2" x14ac:dyDescent="0.25">
      <c r="A4" s="15" t="s">
        <v>56</v>
      </c>
      <c r="B4" s="14" t="s">
        <v>41</v>
      </c>
    </row>
    <row r="5" spans="1:2" x14ac:dyDescent="0.25">
      <c r="A5" s="15" t="s">
        <v>57</v>
      </c>
      <c r="B5" s="14" t="s">
        <v>41</v>
      </c>
    </row>
    <row r="6" spans="1:2" x14ac:dyDescent="0.25">
      <c r="A6" s="15" t="s">
        <v>58</v>
      </c>
      <c r="B6" s="14" t="s">
        <v>41</v>
      </c>
    </row>
    <row r="7" spans="1:2" x14ac:dyDescent="0.25">
      <c r="A7" s="15" t="s">
        <v>59</v>
      </c>
      <c r="B7" s="14" t="s">
        <v>41</v>
      </c>
    </row>
    <row r="8" spans="1:2" x14ac:dyDescent="0.25">
      <c r="A8" s="15" t="s">
        <v>60</v>
      </c>
      <c r="B8" s="14" t="s">
        <v>41</v>
      </c>
    </row>
    <row r="9" spans="1:2" x14ac:dyDescent="0.25">
      <c r="A9" s="15" t="s">
        <v>61</v>
      </c>
      <c r="B9" s="14" t="s">
        <v>41</v>
      </c>
    </row>
    <row r="10" spans="1:2" ht="30" x14ac:dyDescent="0.25">
      <c r="A10" s="15" t="s">
        <v>62</v>
      </c>
      <c r="B10" s="14" t="s">
        <v>41</v>
      </c>
    </row>
    <row r="11" spans="1:2" ht="30" x14ac:dyDescent="0.25">
      <c r="A11" s="15" t="s">
        <v>63</v>
      </c>
      <c r="B11" s="14" t="s">
        <v>42</v>
      </c>
    </row>
    <row r="12" spans="1:2" x14ac:dyDescent="0.25">
      <c r="A12" s="15" t="s">
        <v>64</v>
      </c>
      <c r="B12" s="14" t="s">
        <v>42</v>
      </c>
    </row>
    <row r="13" spans="1:2" x14ac:dyDescent="0.25">
      <c r="A13" s="15" t="s">
        <v>65</v>
      </c>
      <c r="B13" s="14" t="s">
        <v>42</v>
      </c>
    </row>
    <row r="14" spans="1:2" ht="30" x14ac:dyDescent="0.25">
      <c r="A14" s="15" t="s">
        <v>66</v>
      </c>
      <c r="B14" s="14" t="s">
        <v>41</v>
      </c>
    </row>
    <row r="15" spans="1:2" x14ac:dyDescent="0.25">
      <c r="A15" s="15" t="s">
        <v>67</v>
      </c>
      <c r="B15" s="14" t="s">
        <v>41</v>
      </c>
    </row>
    <row r="16" spans="1:2" x14ac:dyDescent="0.25">
      <c r="A16" s="15" t="s">
        <v>68</v>
      </c>
      <c r="B16" s="14" t="s">
        <v>41</v>
      </c>
    </row>
    <row r="17" spans="1:2" ht="30.75" customHeight="1" x14ac:dyDescent="0.25">
      <c r="A17" s="15" t="s">
        <v>69</v>
      </c>
      <c r="B17" s="14" t="s">
        <v>41</v>
      </c>
    </row>
    <row r="18" spans="1:2" ht="30" x14ac:dyDescent="0.25">
      <c r="A18" s="15" t="s">
        <v>70</v>
      </c>
      <c r="B18" s="14" t="s">
        <v>41</v>
      </c>
    </row>
    <row r="19" spans="1:2" ht="30" x14ac:dyDescent="0.25">
      <c r="A19" s="15" t="s">
        <v>71</v>
      </c>
      <c r="B19" s="14" t="s">
        <v>41</v>
      </c>
    </row>
    <row r="20" spans="1:2" ht="30" x14ac:dyDescent="0.25">
      <c r="A20" s="15" t="s">
        <v>72</v>
      </c>
      <c r="B20" s="14" t="s">
        <v>41</v>
      </c>
    </row>
    <row r="21" spans="1:2" ht="30" x14ac:dyDescent="0.25">
      <c r="A21" s="15" t="s">
        <v>73</v>
      </c>
      <c r="B21" s="14" t="s">
        <v>41</v>
      </c>
    </row>
    <row r="22" spans="1:2" ht="30" x14ac:dyDescent="0.25">
      <c r="A22" s="15" t="s">
        <v>74</v>
      </c>
      <c r="B22" s="14" t="s">
        <v>41</v>
      </c>
    </row>
    <row r="23" spans="1:2" ht="30" x14ac:dyDescent="0.25">
      <c r="A23" s="15" t="s">
        <v>75</v>
      </c>
      <c r="B23" s="14" t="s">
        <v>41</v>
      </c>
    </row>
    <row r="24" spans="1:2" x14ac:dyDescent="0.25">
      <c r="A24" s="15" t="s">
        <v>76</v>
      </c>
      <c r="B24" s="14" t="s">
        <v>41</v>
      </c>
    </row>
    <row r="25" spans="1:2" ht="30" x14ac:dyDescent="0.25">
      <c r="A25" s="15" t="s">
        <v>77</v>
      </c>
      <c r="B25" s="14" t="s">
        <v>41</v>
      </c>
    </row>
    <row r="26" spans="1:2" ht="30" x14ac:dyDescent="0.25">
      <c r="A26" s="15" t="s">
        <v>78</v>
      </c>
      <c r="B26" s="14" t="s">
        <v>41</v>
      </c>
    </row>
    <row r="27" spans="1:2" x14ac:dyDescent="0.25">
      <c r="A27" s="15" t="s">
        <v>79</v>
      </c>
      <c r="B27" s="14" t="s">
        <v>41</v>
      </c>
    </row>
    <row r="28" spans="1:2" x14ac:dyDescent="0.25">
      <c r="A28" s="15" t="s">
        <v>80</v>
      </c>
      <c r="B28" s="14" t="s">
        <v>41</v>
      </c>
    </row>
    <row r="29" spans="1:2" ht="30" x14ac:dyDescent="0.25">
      <c r="A29" s="15" t="s">
        <v>81</v>
      </c>
      <c r="B29" s="14" t="s">
        <v>41</v>
      </c>
    </row>
    <row r="30" spans="1:2" x14ac:dyDescent="0.25">
      <c r="A30" s="15" t="s">
        <v>82</v>
      </c>
      <c r="B30" s="14" t="s">
        <v>41</v>
      </c>
    </row>
    <row r="31" spans="1:2" ht="30" x14ac:dyDescent="0.25">
      <c r="A31" s="15" t="s">
        <v>83</v>
      </c>
      <c r="B31" s="14" t="s">
        <v>41</v>
      </c>
    </row>
    <row r="32" spans="1:2" ht="30" x14ac:dyDescent="0.25">
      <c r="A32" s="15" t="s">
        <v>84</v>
      </c>
      <c r="B32" s="14" t="s">
        <v>41</v>
      </c>
    </row>
    <row r="33" spans="1:2" ht="45" x14ac:dyDescent="0.25">
      <c r="A33" s="15" t="s">
        <v>85</v>
      </c>
      <c r="B33" s="14" t="s">
        <v>41</v>
      </c>
    </row>
    <row r="34" spans="1:2" ht="45" x14ac:dyDescent="0.25">
      <c r="A34" s="15" t="s">
        <v>86</v>
      </c>
      <c r="B34" s="14" t="s">
        <v>41</v>
      </c>
    </row>
    <row r="35" spans="1:2" ht="45" x14ac:dyDescent="0.25">
      <c r="A35" s="15" t="s">
        <v>87</v>
      </c>
      <c r="B35" s="14" t="s">
        <v>41</v>
      </c>
    </row>
    <row r="36" spans="1:2" ht="45" x14ac:dyDescent="0.25">
      <c r="A36" s="15" t="s">
        <v>88</v>
      </c>
      <c r="B36" s="14" t="s">
        <v>41</v>
      </c>
    </row>
    <row r="37" spans="1:2" ht="30" x14ac:dyDescent="0.25">
      <c r="A37" s="15" t="s">
        <v>89</v>
      </c>
      <c r="B37" s="14" t="s">
        <v>41</v>
      </c>
    </row>
    <row r="38" spans="1:2" ht="30" x14ac:dyDescent="0.25">
      <c r="A38" s="15" t="s">
        <v>90</v>
      </c>
      <c r="B38" s="14" t="s">
        <v>41</v>
      </c>
    </row>
    <row r="39" spans="1:2" x14ac:dyDescent="0.25">
      <c r="A39" s="15" t="s">
        <v>91</v>
      </c>
      <c r="B39" s="14" t="s">
        <v>41</v>
      </c>
    </row>
    <row r="40" spans="1:2" x14ac:dyDescent="0.25">
      <c r="A40" s="15" t="s">
        <v>92</v>
      </c>
      <c r="B40" s="14" t="s">
        <v>41</v>
      </c>
    </row>
    <row r="41" spans="1:2" x14ac:dyDescent="0.25">
      <c r="A41" s="15" t="s">
        <v>93</v>
      </c>
      <c r="B41" s="14" t="s">
        <v>41</v>
      </c>
    </row>
    <row r="42" spans="1:2" x14ac:dyDescent="0.25">
      <c r="A42" s="15" t="s">
        <v>94</v>
      </c>
      <c r="B42" s="14" t="s">
        <v>42</v>
      </c>
    </row>
    <row r="43" spans="1:2" x14ac:dyDescent="0.25">
      <c r="A43" s="15" t="s">
        <v>95</v>
      </c>
      <c r="B43" s="14" t="s">
        <v>42</v>
      </c>
    </row>
    <row r="44" spans="1:2" x14ac:dyDescent="0.25">
      <c r="A44" s="15" t="s">
        <v>96</v>
      </c>
      <c r="B44" s="14" t="s">
        <v>40</v>
      </c>
    </row>
    <row r="45" spans="1:2" ht="30" x14ac:dyDescent="0.25">
      <c r="A45" s="15" t="s">
        <v>97</v>
      </c>
      <c r="B45" s="14" t="s">
        <v>40</v>
      </c>
    </row>
    <row r="46" spans="1:2" x14ac:dyDescent="0.25">
      <c r="A46" s="15" t="s">
        <v>98</v>
      </c>
      <c r="B46" s="14" t="s">
        <v>40</v>
      </c>
    </row>
    <row r="47" spans="1:2" x14ac:dyDescent="0.25">
      <c r="A47" s="15" t="s">
        <v>99</v>
      </c>
      <c r="B47" s="14" t="s">
        <v>40</v>
      </c>
    </row>
    <row r="48" spans="1:2" x14ac:dyDescent="0.25">
      <c r="A48" s="15" t="s">
        <v>100</v>
      </c>
      <c r="B48" s="14" t="s">
        <v>40</v>
      </c>
    </row>
    <row r="49" spans="1:2" x14ac:dyDescent="0.25">
      <c r="A49" s="15" t="s">
        <v>101</v>
      </c>
      <c r="B49" s="14" t="s">
        <v>40</v>
      </c>
    </row>
    <row r="50" spans="1:2" ht="30" x14ac:dyDescent="0.25">
      <c r="A50" s="15" t="s">
        <v>102</v>
      </c>
      <c r="B50" s="14" t="s">
        <v>40</v>
      </c>
    </row>
    <row r="51" spans="1:2" x14ac:dyDescent="0.25">
      <c r="A51" s="15" t="s">
        <v>103</v>
      </c>
      <c r="B51" s="14" t="s">
        <v>40</v>
      </c>
    </row>
    <row r="52" spans="1:2" x14ac:dyDescent="0.25">
      <c r="A52" s="15" t="s">
        <v>104</v>
      </c>
      <c r="B52" s="14" t="s">
        <v>40</v>
      </c>
    </row>
    <row r="53" spans="1:2" x14ac:dyDescent="0.25">
      <c r="A53" s="15" t="s">
        <v>105</v>
      </c>
      <c r="B53" s="14" t="s">
        <v>40</v>
      </c>
    </row>
    <row r="54" spans="1:2" x14ac:dyDescent="0.25">
      <c r="A54" s="15" t="s">
        <v>106</v>
      </c>
      <c r="B54" s="14" t="s">
        <v>40</v>
      </c>
    </row>
    <row r="55" spans="1:2" x14ac:dyDescent="0.25">
      <c r="A55" s="15" t="s">
        <v>107</v>
      </c>
      <c r="B55" s="14" t="s">
        <v>44</v>
      </c>
    </row>
    <row r="56" spans="1:2" x14ac:dyDescent="0.25">
      <c r="A56" s="15" t="s">
        <v>108</v>
      </c>
      <c r="B56" s="14" t="s">
        <v>44</v>
      </c>
    </row>
    <row r="57" spans="1:2" x14ac:dyDescent="0.25">
      <c r="A57" s="15" t="s">
        <v>109</v>
      </c>
      <c r="B57" s="14" t="s">
        <v>44</v>
      </c>
    </row>
    <row r="58" spans="1:2" x14ac:dyDescent="0.25">
      <c r="A58" s="15" t="s">
        <v>110</v>
      </c>
      <c r="B58" s="14" t="s">
        <v>44</v>
      </c>
    </row>
    <row r="59" spans="1:2" x14ac:dyDescent="0.25">
      <c r="A59" s="15" t="s">
        <v>111</v>
      </c>
      <c r="B59" s="14" t="s">
        <v>44</v>
      </c>
    </row>
    <row r="60" spans="1:2" ht="30" x14ac:dyDescent="0.25">
      <c r="A60" s="15" t="s">
        <v>112</v>
      </c>
      <c r="B60" s="14" t="s">
        <v>44</v>
      </c>
    </row>
    <row r="61" spans="1:2" ht="30" x14ac:dyDescent="0.25">
      <c r="A61" s="15" t="s">
        <v>113</v>
      </c>
      <c r="B61" s="14" t="s">
        <v>44</v>
      </c>
    </row>
    <row r="62" spans="1:2" x14ac:dyDescent="0.25">
      <c r="A62" s="15" t="s">
        <v>114</v>
      </c>
      <c r="B62" s="14" t="s">
        <v>44</v>
      </c>
    </row>
    <row r="63" spans="1:2" x14ac:dyDescent="0.25">
      <c r="A63" s="15" t="s">
        <v>115</v>
      </c>
      <c r="B63" s="14" t="s">
        <v>40</v>
      </c>
    </row>
    <row r="64" spans="1:2" x14ac:dyDescent="0.25">
      <c r="A64" s="15" t="s">
        <v>116</v>
      </c>
      <c r="B64" s="14" t="s">
        <v>40</v>
      </c>
    </row>
    <row r="65" spans="1:2" x14ac:dyDescent="0.25">
      <c r="A65" s="15" t="s">
        <v>117</v>
      </c>
      <c r="B65" s="14" t="s">
        <v>40</v>
      </c>
    </row>
    <row r="66" spans="1:2" x14ac:dyDescent="0.25">
      <c r="A66" s="15" t="s">
        <v>118</v>
      </c>
      <c r="B66" s="14" t="s">
        <v>40</v>
      </c>
    </row>
    <row r="67" spans="1:2" x14ac:dyDescent="0.25">
      <c r="A67" s="15" t="s">
        <v>119</v>
      </c>
      <c r="B67" s="14" t="s">
        <v>40</v>
      </c>
    </row>
    <row r="68" spans="1:2" ht="30" x14ac:dyDescent="0.25">
      <c r="A68" s="15" t="s">
        <v>120</v>
      </c>
      <c r="B68" s="14" t="s">
        <v>40</v>
      </c>
    </row>
    <row r="69" spans="1:2" ht="30" x14ac:dyDescent="0.25">
      <c r="A69" s="15" t="s">
        <v>121</v>
      </c>
      <c r="B69" s="14" t="s">
        <v>40</v>
      </c>
    </row>
    <row r="70" spans="1:2" ht="30" x14ac:dyDescent="0.25">
      <c r="A70" s="15" t="s">
        <v>122</v>
      </c>
      <c r="B70" s="14" t="s">
        <v>40</v>
      </c>
    </row>
    <row r="71" spans="1:2" x14ac:dyDescent="0.25">
      <c r="A71" s="15" t="s">
        <v>123</v>
      </c>
      <c r="B71" s="14" t="s">
        <v>40</v>
      </c>
    </row>
    <row r="72" spans="1:2" x14ac:dyDescent="0.25">
      <c r="A72" s="15" t="s">
        <v>124</v>
      </c>
      <c r="B72" s="14" t="s">
        <v>40</v>
      </c>
    </row>
  </sheetData>
  <sheetProtection sheet="1" formatCells="0" formatColumns="0" formatRows="0" insertColumns="0" insertRows="0" insertHyperlinks="0" deleteColumns="0" deleteRows="0" sort="0" autoFilter="0" pivotTables="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A 4 D A A B Q S w M E F A A C A A g A 7 W L h W j Z D e H O n A A A A 9 w A A A B I A H A B D b 2 5 m a W c v U G F j a 2 F n Z S 5 4 b W w g o h g A K K A U A A A A A A A A A A A A A A A A A A A A A A A A A A A A e 7 9 7 v 4 1 9 R W 6 O Q l l q U X F m f p 6 t k q G e g Z J C c U l i X k p i T n 5 e q q 1 S X r 6 S v R 0 v l 0 1 A Y n J 2 Y n q q A l B 1 X r F V R X G K r V J G S U m B l b 5 + e X m 5 X r m x X n 5 R u r 6 R g Y G h f o S v T 3 B y R m p u o h J c c S Z h x b q Z e S B r k 1 O V 7 G z C I K 6 x M 9 I z N D H W M z Q 3 0 z O w 0 Y c J 2 v h m 5 i E U G A E d D J J F E r R x L s 0 p K S 1 K t U v N 0 w 0 N t t G H c W 3 0 o X 6 w A w B Q S w M E F A A C A A g A 7 W L h W 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O 1 i 4 V o o i k e 4 D g A A A B E A A A A T A B w A R m 9 y b X V s Y X M v U 2 V j d G l v b j E u b S C i G A A o o B Q A A A A A A A A A A A A A A A A A A A A A A A A A A A A r T k 0 u y c z P U w i G 0 I b W A F B L A Q I t A B Q A A g A I A O 1 i 4 V o 2 Q 3 h z p w A A A P c A A A A S A A A A A A A A A A A A A A A A A A A A A A B D b 2 5 m a W c v U G F j a 2 F n Z S 5 4 b W x Q S w E C L Q A U A A I A C A D t Y u F a U 3 I 4 L J s A A A D h A A A A E w A A A A A A A A A A A A A A A A D z A A A A W 0 N v b n R l b n R f V H l w Z X N d L n h t b F B L A Q I t A B Q A A g A I A O 1 i 4 V o o i k e 4 D g A A A B E A A A A T A A A A A A A A A A A A A A A A A N s B A A B G b 3 J t d W x h c y 9 T Z W N 0 a W 9 u M S 5 t U E s F B g A A A A A D A A M A w g A A A D Y 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2 q i T X q G K t T Y P w f 7 2 M 7 / c h A A A A A A I A A A A A A A N m A A D A A A A A E A A A A N 7 T P N M K g 4 P u X g W W j s m 0 e j c A A A A A B I A A A K A A A A A Q A A A A j u 8 7 g W l q L 0 + t T E 2 J L t 6 8 B F A A A A C 3 c m 7 z d B z j c V D h K 9 K 2 z U 8 F N Y r Z V r l Z F z 4 C D 2 y Z U e n 6 + 4 D V U f s c Z O s Q T L 7 2 / k 4 J 7 k J Q B q x k 6 W P Y 6 Q K 0 t I H S e c W l U k k j k a a J g n x f c S H J n g S k Q x Q A A A A r P T 8 / F n W W Q y N r 0 F M 8 q o K n + p i K Z g = = < / D a t a M a s h u p > 
</file>

<file path=customXml/itemProps1.xml><?xml version="1.0" encoding="utf-8"?>
<ds:datastoreItem xmlns:ds="http://schemas.openxmlformats.org/officeDocument/2006/customXml" ds:itemID="{864CD7C8-0D37-4356-93FE-D785CCCFB1E5}">
  <ds:schemaRefs>
    <ds:schemaRef ds:uri="http://schemas.microsoft.com/DataMashup"/>
  </ds:schemaRefs>
</ds:datastoreItem>
</file>

<file path=docMetadata/LabelInfo.xml><?xml version="1.0" encoding="utf-8"?>
<clbl:labelList xmlns:clbl="http://schemas.microsoft.com/office/2020/mipLabelMetadata">
  <clbl:label id="{04aa6bf4-d436-426f-bfa4-04b7a70e60ff}" enabled="0" method="" siteId="{04aa6bf4-d436-426f-bfa4-04b7a70e60f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README</vt:lpstr>
      <vt:lpstr>Budget Sheet</vt:lpstr>
      <vt:lpstr>Cost Summary by Category</vt:lpstr>
      <vt:lpstr>Rate Schedule</vt:lpstr>
      <vt:lpstr>PA Items with Category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Lacey-Younge, Kate, ENV</dc:creator>
  <cp:keywords/>
  <dc:description/>
  <cp:lastModifiedBy>Ferguson, Samantha, ENV</cp:lastModifiedBy>
  <cp:revision/>
  <dcterms:created xsi:type="dcterms:W3CDTF">2025-01-23T20:05:22Z</dcterms:created>
  <dcterms:modified xsi:type="dcterms:W3CDTF">2025-08-25T14:25:49Z</dcterms:modified>
  <cp:category/>
  <cp:contentStatus/>
</cp:coreProperties>
</file>