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featurePropertyBag/featurePropertyBag.xml" ContentType="application/vnd.ms-excel.featurepropertyba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C:\Users\melissa.barker\AppData\Local\Microsoft\Windows\INetCache\Content.Outlook\451KSIC6\"/>
    </mc:Choice>
  </mc:AlternateContent>
  <xr:revisionPtr revIDLastSave="0" documentId="13_ncr:1_{9C9D333B-05CD-4AA8-B103-151B8F6B9D9D}" xr6:coauthVersionLast="47" xr6:coauthVersionMax="47" xr10:uidLastSave="{00000000-0000-0000-0000-000000000000}"/>
  <bookViews>
    <workbookView xWindow="23964" yWindow="0" windowWidth="21600" windowHeight="11292" xr2:uid="{D0479D0C-DC79-45A9-8CC9-AB8290A973AD}"/>
  </bookViews>
  <sheets>
    <sheet name="FA Mechanism" sheetId="4" r:id="rId1"/>
    <sheet name="Closure Costs" sheetId="1" r:id="rId2"/>
    <sheet name="Calculations" sheetId="3" r:id="rId3"/>
    <sheet name="Vol to Wt Conversions" sheetId="5" r:id="rId4"/>
  </sheets>
  <definedNames>
    <definedName name="Material_Type">'Vol to Wt Conversions'!$Y$4:$Y$7</definedName>
    <definedName name="MSW">'Vol to Wt Conversions'!$AB$4:$AB$12</definedName>
    <definedName name="MSW_Weight_in_Tons__avg">'Vol to Wt Conversions'!$AE$4:$AE$12</definedName>
    <definedName name="Other">'Vol to Wt Conversions'!$AB$19:$AB$27</definedName>
    <definedName name="Other_Weight_in_Tons__avg">'Vol to Wt Conversions'!$AE$19:$AE$27</definedName>
    <definedName name="Recyclables">'Vol to Wt Conversions'!$AB$28:$AB$70</definedName>
    <definedName name="Recyclables_Weight__in_Tons__avg">'Vol to Wt Conversions'!$AE$28:$AE$70</definedName>
    <definedName name="Special_Waste">'Vol to Wt Conversions'!$AB$13:$AB$18</definedName>
    <definedName name="Special_Waste_Weight_in_Tons__avg">'Vol to Wt Conversions'!$AE$13:$AE$18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 i="3" l="1" a="1"/>
  <c r="E5" i="3" s="1"/>
  <c r="F5" i="3" s="1"/>
  <c r="E7" i="3" a="1"/>
  <c r="E7" i="3" s="1"/>
  <c r="F7" i="3" s="1"/>
  <c r="E6" i="3" a="1"/>
  <c r="E6" i="3" s="1"/>
  <c r="F6" i="3" s="1"/>
  <c r="E10" i="3" a="1"/>
  <c r="E10" i="3" s="1"/>
  <c r="F10" i="3" s="1"/>
  <c r="E9" i="3" a="1"/>
  <c r="E9" i="3" s="1"/>
  <c r="E8" i="3" a="1"/>
  <c r="E8" i="3" s="1"/>
  <c r="F8" i="3" s="1"/>
  <c r="S46" i="5"/>
  <c r="S45" i="5"/>
  <c r="S44" i="5"/>
  <c r="S43" i="5"/>
  <c r="S42" i="5"/>
  <c r="S41" i="5"/>
  <c r="S40" i="5"/>
  <c r="S39" i="5"/>
  <c r="S38" i="5"/>
  <c r="S37" i="5"/>
  <c r="S36" i="5"/>
  <c r="S35" i="5"/>
  <c r="S34" i="5"/>
  <c r="S33" i="5"/>
  <c r="S32" i="5"/>
  <c r="S31" i="5"/>
  <c r="S30" i="5"/>
  <c r="S29" i="5"/>
  <c r="S28" i="5"/>
  <c r="S27" i="5"/>
  <c r="S26" i="5"/>
  <c r="S25" i="5"/>
  <c r="S24" i="5"/>
  <c r="S23" i="5"/>
  <c r="S22" i="5"/>
  <c r="S21" i="5"/>
  <c r="S20" i="5"/>
  <c r="S19" i="5"/>
  <c r="S18" i="5"/>
  <c r="S17" i="5"/>
  <c r="S16" i="5"/>
  <c r="S15" i="5"/>
  <c r="S14" i="5"/>
  <c r="S13" i="5"/>
  <c r="S12" i="5"/>
  <c r="N12" i="5"/>
  <c r="D12" i="5"/>
  <c r="S11" i="5"/>
  <c r="N11" i="5"/>
  <c r="D11" i="5"/>
  <c r="S10" i="5"/>
  <c r="N10" i="5"/>
  <c r="D10" i="5"/>
  <c r="S9" i="5"/>
  <c r="N9" i="5"/>
  <c r="I9" i="5"/>
  <c r="D9" i="5"/>
  <c r="S8" i="5"/>
  <c r="N8" i="5"/>
  <c r="I8" i="5"/>
  <c r="D8" i="5"/>
  <c r="S7" i="5"/>
  <c r="N7" i="5"/>
  <c r="I7" i="5"/>
  <c r="D7" i="5"/>
  <c r="S6" i="5"/>
  <c r="N6" i="5"/>
  <c r="I6" i="5"/>
  <c r="D6" i="5"/>
  <c r="S5" i="5"/>
  <c r="N5" i="5"/>
  <c r="I5" i="5"/>
  <c r="D5" i="5"/>
  <c r="S4" i="5"/>
  <c r="N4" i="5"/>
  <c r="I4" i="5"/>
  <c r="D4" i="5"/>
  <c r="B12" i="3" l="1"/>
  <c r="F9" i="3"/>
  <c r="B13" i="3" s="1"/>
  <c r="C22" i="3" s="1"/>
  <c r="C21" i="3" l="1"/>
  <c r="C17" i="3"/>
  <c r="C16" i="3"/>
  <c r="E21" i="3" l="1"/>
  <c r="AE70" i="5"/>
  <c r="AE69" i="5"/>
  <c r="AE68" i="5"/>
  <c r="AE67" i="5"/>
  <c r="AE66" i="5"/>
  <c r="AE65" i="5"/>
  <c r="AE64" i="5"/>
  <c r="AE63" i="5"/>
  <c r="AE62" i="5"/>
  <c r="AE61" i="5"/>
  <c r="AE60" i="5"/>
  <c r="AE59" i="5"/>
  <c r="AE58" i="5"/>
  <c r="AE57" i="5"/>
  <c r="AE56" i="5"/>
  <c r="AE55" i="5"/>
  <c r="AE54" i="5"/>
  <c r="AE53" i="5"/>
  <c r="AE52" i="5"/>
  <c r="AE51" i="5"/>
  <c r="AE50" i="5"/>
  <c r="AE49" i="5"/>
  <c r="AE48" i="5"/>
  <c r="AE47" i="5"/>
  <c r="AE46" i="5"/>
  <c r="AE45" i="5"/>
  <c r="AE44" i="5"/>
  <c r="AE43" i="5"/>
  <c r="AE42" i="5"/>
  <c r="AE41" i="5"/>
  <c r="AE40" i="5"/>
  <c r="AE39" i="5"/>
  <c r="AE38" i="5"/>
  <c r="AE37" i="5"/>
  <c r="AE36" i="5"/>
  <c r="AE27" i="5"/>
  <c r="AE12" i="5"/>
  <c r="AE35" i="5"/>
  <c r="AE26" i="5"/>
  <c r="AE11" i="5"/>
  <c r="AE34" i="5"/>
  <c r="AE25" i="5"/>
  <c r="AE10" i="5"/>
  <c r="AE33" i="5"/>
  <c r="AE24" i="5"/>
  <c r="AE18" i="5"/>
  <c r="AE9" i="5"/>
  <c r="AE32" i="5"/>
  <c r="AE23" i="5"/>
  <c r="AE17" i="5"/>
  <c r="AE8" i="5"/>
  <c r="AE31" i="5"/>
  <c r="AE22" i="5"/>
  <c r="AE16" i="5"/>
  <c r="AE7" i="5"/>
  <c r="AE30" i="5"/>
  <c r="AE21" i="5"/>
  <c r="AE15" i="5"/>
  <c r="AE6" i="5"/>
  <c r="AE29" i="5"/>
  <c r="AE20" i="5"/>
  <c r="AE14" i="5"/>
  <c r="AE5" i="5"/>
  <c r="AE28" i="5"/>
  <c r="AE19" i="5"/>
  <c r="AE13" i="5"/>
  <c r="AE4" i="5"/>
  <c r="E36" i="3"/>
  <c r="E37" i="3" s="1"/>
  <c r="B19" i="1" s="1"/>
  <c r="E26" i="3"/>
  <c r="E40" i="3"/>
  <c r="E41" i="3" s="1"/>
  <c r="B20" i="1" s="1"/>
  <c r="E32" i="3"/>
  <c r="E31" i="3"/>
  <c r="E27" i="3"/>
  <c r="E33" i="3" l="1"/>
  <c r="B18" i="1" s="1"/>
  <c r="E28" i="3"/>
  <c r="B17" i="1" s="1"/>
  <c r="E22" i="3"/>
  <c r="E23" i="3" s="1"/>
  <c r="B16" i="1" s="1"/>
  <c r="E17" i="3" l="1"/>
  <c r="E16" i="3" l="1"/>
  <c r="E18" i="3" s="1"/>
  <c r="B15" i="1" s="1"/>
  <c r="B21" i="1" l="1"/>
  <c r="B22" i="1" s="1"/>
  <c r="B24" i="1" s="1"/>
  <c r="B25"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tc={71B4A892-882B-4B82-8684-4869D1BE588B}</author>
  </authors>
  <commentList>
    <comment ref="A1" authorId="0" shapeId="0" xr:uid="{71B4A892-882B-4B82-8684-4869D1BE588B}">
      <text>
        <t>[Threaded comment]
Your version of Excel allows you to read this threaded comment; however, any edits to it will get removed if the file is opened in a newer version of Excel. Learn more: https://go.microsoft.com/fwlink/?linkid=870924
Comment:
    Remove specific year and have a space to fill in the reporting year</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<sst xmlns="http://schemas.openxmlformats.org/spreadsheetml/2006/main" count="408" uniqueCount="217">
  <si>
    <t>Phone/Cell No.</t>
  </si>
  <si>
    <t>Permit No.</t>
  </si>
  <si>
    <t>Facility Name:</t>
  </si>
  <si>
    <t>Facility Owner:</t>
  </si>
  <si>
    <t>Facility Address:</t>
  </si>
  <si>
    <t xml:space="preserve">Email: </t>
  </si>
  <si>
    <t>Financial Assurance Closure Cost Estimate Form</t>
  </si>
  <si>
    <t>Task</t>
  </si>
  <si>
    <t>Cost Estimate By Task</t>
  </si>
  <si>
    <t xml:space="preserve">                           </t>
  </si>
  <si>
    <t>Sell scales if possible, and if not, take to scrap dealer. (Note estimate $ amount )</t>
  </si>
  <si>
    <t>Subtotal</t>
  </si>
  <si>
    <t>Subtotal estimated costs</t>
  </si>
  <si>
    <t>Total 
Estimated Cost</t>
  </si>
  <si>
    <t>Increase due to Inflation</t>
  </si>
  <si>
    <t>Subtotal + Increase due to Inflation</t>
  </si>
  <si>
    <t>Notes and Assumptions:</t>
  </si>
  <si>
    <t>Address the following Notes and Assumptions to explain how estimate costs were obtained, add others as necessary.</t>
  </si>
  <si>
    <t>Total Waste     Removal Costs</t>
  </si>
  <si>
    <t xml:space="preserve">Removal of old 
equipment/vehicles </t>
  </si>
  <si>
    <t>Removal of Scales</t>
  </si>
  <si>
    <t>Building clean-up/
repair</t>
  </si>
  <si>
    <t>3rd party overseer costs</t>
  </si>
  <si>
    <t>Removal of recyclables or scrap metal</t>
  </si>
  <si>
    <r>
      <t>Cost of obtaining and using a qualified 3</t>
    </r>
    <r>
      <rPr>
        <vertAlign val="superscript"/>
        <sz val="10"/>
        <rFont val="Calibri"/>
        <family val="2"/>
        <scheme val="minor"/>
      </rPr>
      <t>rd</t>
    </r>
    <r>
      <rPr>
        <sz val="10"/>
        <rFont val="Calibri"/>
        <family val="2"/>
        <scheme val="minor"/>
      </rPr>
      <t xml:space="preserve"> party to oversee site closure and provide closure certification documentation.</t>
    </r>
  </si>
  <si>
    <t>For Each Financial Mechanism Used You Must Also Attach the Following Information</t>
  </si>
  <si>
    <t>Financial Assurance Mechanism</t>
  </si>
  <si>
    <t>Attachments Required for Each Mechanism</t>
  </si>
  <si>
    <t>Documentation that demonstrates payments into the Fund and available balance in fund as of Dec. 31.</t>
  </si>
  <si>
    <t>Surety Bond - 20.9.10.15</t>
  </si>
  <si>
    <t>Irrevocable Letter of Credit - 20.9.10.16</t>
  </si>
  <si>
    <t xml:space="preserve">Must provide affirmative statement that Letter of Credit is still valid, or copy of renewal letter to demonstrate compliance. </t>
  </si>
  <si>
    <t>Insurance - 20.9.10.17</t>
  </si>
  <si>
    <t xml:space="preserve">Attach copy of the Certificate of Insurance.  </t>
  </si>
  <si>
    <t xml:space="preserve">Provide information that demonstrates that premium payments were made. </t>
  </si>
  <si>
    <t>Copy of latest annual rating (if applicable) and latest audited financial statement provided by Insurer.</t>
  </si>
  <si>
    <t>Risk Management Pool -20.9.10.18</t>
  </si>
  <si>
    <t xml:space="preserve">A demonstration that the Risk Management Pool was approved by the Secretary. </t>
  </si>
  <si>
    <t>A valid copy of the contractual agreement among participates.</t>
  </si>
  <si>
    <t>Provide annual contribution table to demonstrate payments from the risk sharers.</t>
  </si>
  <si>
    <t>Demonstration that owner/operator has incorporated in its framework a trust fund or standby trust fund.</t>
  </si>
  <si>
    <t>Local Government Financial Test - 20.9.10.19</t>
  </si>
  <si>
    <t xml:space="preserve">Provide current demonstration of bond rating by Moody's, Standard and Poor's, or other Bond Rating Firm. If not bonded, must provide financial ratios.  </t>
  </si>
  <si>
    <t xml:space="preserve">Must attach most recent independently audited year-end financial statements and/or independent Audit Report with findings. </t>
  </si>
  <si>
    <t>Demonstration that local government has placed a reference to all closure, post-closure care, phase I and phase II assessments, and corrective action costs assured
through the financial test into its comprehensive annual financial reports (CAFR) and budgets.</t>
  </si>
  <si>
    <t xml:space="preserve">Provide a letter signed by the local government's chief financial officer that lists all the current cost estimates covered by a financial test, as described in Subsection F of 20.9.10.19 NMAC. </t>
  </si>
  <si>
    <t>Local Government Reserve Fund - 20.9.10.20</t>
  </si>
  <si>
    <t xml:space="preserve">Must attach most recent annual audit performed by the state auditor under the Single Audit Act. </t>
  </si>
  <si>
    <t xml:space="preserve">Demonstrate that the annual review of the Resolution has determined adequate funds were deposited and met current obligations.  </t>
  </si>
  <si>
    <t>Must attach a copy of the independent certified public accountant's unqualified opinion of the owner's or operator's financial statements for the latest completed fiscal year.</t>
  </si>
  <si>
    <t>Provide a letter signed by the owner's or operator's chief financial officer that lists all the current cost estimates covered by a financial test, including, but not limited to, cost estimates required for municipal solid waste management facilities and cost estimates required for any facilities described in Subsection C of 20.9.10.22 NMAC.</t>
  </si>
  <si>
    <t>If the chief financial officer's letter provides a demonstration that the firm has assured for environmental obligations as provided in Subparagraph (b) of Paragraph (2) of Subsection A of 20.9.10.22 NMAC, then the letter shall include a report from the independent certified public accountant that verifies that all of the environmental obligations covered by a financial test have been recognized as liabilities on the audited financial statements, how these obligations have been measured and reported, and that the tangible net worth of the firm is at least $10 million plus the amount of any guarantees provided.</t>
  </si>
  <si>
    <t>Multiple Mechanisms - 20.9.10.23</t>
  </si>
  <si>
    <t xml:space="preserve">Owners may satisfy financial assurance requirements by establishing more than one financial mechanism per facility.  Must provide required documentation for each mechanism used to cover all projected costs. </t>
  </si>
  <si>
    <t>TON</t>
  </si>
  <si>
    <t>Qty</t>
  </si>
  <si>
    <t>Unit</t>
  </si>
  <si>
    <t>3rd Party Equipment, Labor to Clean Site, Load and Haul Material for Disposal</t>
  </si>
  <si>
    <t>WorkSheet to Calculate Closure/Nuisance Abatement Costs</t>
  </si>
  <si>
    <t>Revenue expected</t>
  </si>
  <si>
    <t>Landfill Disposal Rate</t>
  </si>
  <si>
    <t>Rate</t>
  </si>
  <si>
    <t>Cost</t>
  </si>
  <si>
    <t>Assumptions and Initial Calculations:</t>
  </si>
  <si>
    <t>Total Waste Removal Costs</t>
  </si>
  <si>
    <t>Total Cost to Remove Recyclables or Other Commodities</t>
  </si>
  <si>
    <t>3rd Party Equipment and Labor to Load and Haul Equipment/Vehicles</t>
  </si>
  <si>
    <t>Total Cost to Remove Used Equipment/Vehicles</t>
  </si>
  <si>
    <t>EA</t>
  </si>
  <si>
    <t>3rd Party Equipment and Labor to Disassemble and Remove Scale/s</t>
  </si>
  <si>
    <t>Total Cost to Clean-Up/Repair Structures</t>
  </si>
  <si>
    <t>Revenue expected (Contract/Agreed Upon Sale Price attached)</t>
  </si>
  <si>
    <t>3rd Party Equipment and Labor to Clean Site, Load and Haul Commodities for Recycling or Sale</t>
  </si>
  <si>
    <t>Consumer Price Index (%)</t>
  </si>
  <si>
    <r>
      <t xml:space="preserve">(CPI % * Subtotal)  </t>
    </r>
    <r>
      <rPr>
        <i/>
        <sz val="10"/>
        <rFont val="Calibri"/>
        <family val="2"/>
        <scheme val="minor"/>
      </rPr>
      <t>Note: divide % by 100 then multiply with Subtotal to arrive at the correct added cost of inflation. (CPI % / 100)*Subtotal)</t>
    </r>
  </si>
  <si>
    <t xml:space="preserve">Estimate for professional services to clean-up/repair building. </t>
  </si>
  <si>
    <t>3rd Party Professional Service to Clean and Repair Structures</t>
  </si>
  <si>
    <t>Site Repairs - Grading, Fencing, Roads, Seeding, if applicable</t>
  </si>
  <si>
    <t>Thirds party, includes labor, equipment, and materials</t>
  </si>
  <si>
    <t>LS</t>
  </si>
  <si>
    <t>3rd Party Equipment, Labor to Repair Site - Grading, Fencing, Roads, Seeding, if applicable</t>
  </si>
  <si>
    <t>ADDITIONAL REQUIRED INFORMATION</t>
  </si>
  <si>
    <t>Reporting Year:</t>
  </si>
  <si>
    <t xml:space="preserve">Based on your Financial Assurance Mechanism, check boxes to the right  are      </t>
  </si>
  <si>
    <t>provided to ensure all required documents are included as part of your submittal.</t>
  </si>
  <si>
    <t xml:space="preserve">Trust Fund  20.9.10.14  </t>
  </si>
  <si>
    <t>Demonstration that local government has placed a reference to all closure, post-closure care, phase I and phase II assessments, and corrective action costs assured through the financial test into its comprehensive annual financial reports (CAFR) and budgets.</t>
  </si>
  <si>
    <t xml:space="preserve">Provide a copy of the report stating that the certified public accountant or state agency has compared the data in the chief financial officer's letter with the owner's or operator's most recent independently audited, year-end financial statements, and in connection with that examination, no matters came to their attention which caused them to believe that the data in the chief financial officer's letter should be adjusted. </t>
  </si>
  <si>
    <t xml:space="preserve">Reserve Fund must be created by Resolution and the current Resolution must be attached.  </t>
  </si>
  <si>
    <t xml:space="preserve">Local Government Guarantee - 20.9.10.21 </t>
  </si>
  <si>
    <t>Page 2</t>
  </si>
  <si>
    <t>FA</t>
  </si>
  <si>
    <t xml:space="preserve">Please note:  If the required attachments are not provided, the Resource Protection Compliance and Enforcement Bureau will be issuing Notices of Violation for this reporting year.  </t>
  </si>
  <si>
    <t>Facility Manager:</t>
  </si>
  <si>
    <t xml:space="preserve">Transfer Station, Transformation and Processing Facilities, </t>
  </si>
  <si>
    <t>Facility Type:</t>
  </si>
  <si>
    <t>2. Dollar amounts to be obtained from quotes or estimates for tasks.</t>
  </si>
  <si>
    <t>3. Cost estimate is based on current rate of tons received per day, and average operational weekly capacity</t>
  </si>
  <si>
    <t>assumes on-site accumulation of:</t>
  </si>
  <si>
    <t xml:space="preserve">4. Specify capacity of transport containers or tractor trailers (indicate tons or cubic yards):  </t>
  </si>
  <si>
    <t>Capacity:</t>
  </si>
  <si>
    <t>FA 10/20/2025</t>
  </si>
  <si>
    <r>
      <t>Removal of delivery trucks, roll-off boxes and scrap materials</t>
    </r>
    <r>
      <rPr>
        <b/>
        <sz val="10"/>
        <rFont val="Calibri"/>
        <family val="2"/>
        <scheme val="minor"/>
      </rPr>
      <t>.</t>
    </r>
    <r>
      <rPr>
        <sz val="10"/>
        <rFont val="Calibri"/>
        <family val="2"/>
        <scheme val="minor"/>
      </rPr>
      <t xml:space="preserve"> (Obtain estimates for delivery to scrap dealer, note any payments for scrap to offset these costs)</t>
    </r>
  </si>
  <si>
    <t>Step 1: Convert Volumes into Tonnages</t>
  </si>
  <si>
    <t>Volume (CY)</t>
  </si>
  <si>
    <t>Tons</t>
  </si>
  <si>
    <t>Step 2: Calculate Waste Removal Costs</t>
  </si>
  <si>
    <t>Step 3: Calculate Recyclables (and/or Other Commodities) Removal Costs</t>
  </si>
  <si>
    <t>Step 4: Calculate Equipment/Vehicles Removal Costs</t>
  </si>
  <si>
    <t>Step 5: Calculate Scale(s) Removal Costs</t>
  </si>
  <si>
    <t>Step 6: Calculate Site Repair Costs</t>
  </si>
  <si>
    <t>Step 7: Building Clean-Up/Repair</t>
  </si>
  <si>
    <t>**All Volumes are in Cubic Yards unless stated otherwise</t>
  </si>
  <si>
    <t>MSW</t>
  </si>
  <si>
    <t>Volume</t>
  </si>
  <si>
    <t>Weight in Pounds (avg)</t>
  </si>
  <si>
    <t>Weight in Tons (avg)</t>
  </si>
  <si>
    <t>Special_Waste</t>
  </si>
  <si>
    <t>Other</t>
  </si>
  <si>
    <t>Recyclables</t>
  </si>
  <si>
    <t>Uncompacted</t>
  </si>
  <si>
    <t>Ash</t>
  </si>
  <si>
    <t>Vegetative_Food_Waste</t>
  </si>
  <si>
    <t>Mixed_Paper_loose</t>
  </si>
  <si>
    <t>Compacted_in_Truck</t>
  </si>
  <si>
    <t>PCS</t>
  </si>
  <si>
    <t>Yard_Waste_Mulched</t>
  </si>
  <si>
    <t>OCC_baled</t>
  </si>
  <si>
    <t>Compacted_in_Packer</t>
  </si>
  <si>
    <t>Offal</t>
  </si>
  <si>
    <t>Yard_Waste_Finished_Compost</t>
  </si>
  <si>
    <t>OCC_baled_(30x60x48)</t>
  </si>
  <si>
    <t>C&amp;D</t>
  </si>
  <si>
    <t>Sewage_Sludge_Dry</t>
  </si>
  <si>
    <t>Brush</t>
  </si>
  <si>
    <t>OCC_compacted</t>
  </si>
  <si>
    <t>Concrete</t>
  </si>
  <si>
    <t>Sewage_Sludge_Wet</t>
  </si>
  <si>
    <t>Scrap_Tire_Passenger_(single)</t>
  </si>
  <si>
    <t>OCC_flattened_(40cyrolloff)</t>
  </si>
  <si>
    <t>Asphalt_Paving</t>
  </si>
  <si>
    <t>Sewage_Sludge_Other</t>
  </si>
  <si>
    <t>Scrap_Tire_Truck_(single)</t>
  </si>
  <si>
    <t>ONP_loose</t>
  </si>
  <si>
    <t>Brick</t>
  </si>
  <si>
    <t>Used_Motor_Oil_(gallon)</t>
  </si>
  <si>
    <t>ONP_compacted</t>
  </si>
  <si>
    <t>Asphalt_Roofing</t>
  </si>
  <si>
    <t>Antifreeze_(gallon)</t>
  </si>
  <si>
    <t>ONP_(12"stack)</t>
  </si>
  <si>
    <t>Wood_Scrap</t>
  </si>
  <si>
    <t>Lead_Acid_Battery_(single)</t>
  </si>
  <si>
    <t>Paper_(40x48x40)</t>
  </si>
  <si>
    <t>Paper</t>
  </si>
  <si>
    <t>Phone_Books_(12"stack)</t>
  </si>
  <si>
    <t>Mixed_PET_Dairy</t>
  </si>
  <si>
    <t>Mixed_PET_Rigid</t>
  </si>
  <si>
    <t>PET_loose</t>
  </si>
  <si>
    <t>PET_loose_(gaylord)</t>
  </si>
  <si>
    <t>PET_baled_(30x48x60)</t>
  </si>
  <si>
    <t>HDPE_Dairy_(30x48X60)</t>
  </si>
  <si>
    <t>HDPE_Mixed_(30x48x60)</t>
  </si>
  <si>
    <t>HDPE_uncompacted</t>
  </si>
  <si>
    <t>HDPE_compacted</t>
  </si>
  <si>
    <t>Aluminum_whole</t>
  </si>
  <si>
    <t>Aluminum_flattened</t>
  </si>
  <si>
    <t>Steel_Cans_whole</t>
  </si>
  <si>
    <t>Steel_Cans_flattened</t>
  </si>
  <si>
    <t>Glass_whole</t>
  </si>
  <si>
    <t>Glass_whole_(grocerybag)</t>
  </si>
  <si>
    <t>Scrap_Metal</t>
  </si>
  <si>
    <t>Appliance_(single)</t>
  </si>
  <si>
    <t>Pallet_(single)</t>
  </si>
  <si>
    <t>Pallet</t>
  </si>
  <si>
    <t>CRT_(single)</t>
  </si>
  <si>
    <t>TV_(single)</t>
  </si>
  <si>
    <t>Plastic_Film_(30x42x48)</t>
  </si>
  <si>
    <t>Plastic_Film_(semitrailer)</t>
  </si>
  <si>
    <t>Plastics_granulated_(gaylord)</t>
  </si>
  <si>
    <t>Plastics_densified</t>
  </si>
  <si>
    <t>PS_granulated</t>
  </si>
  <si>
    <t>HHW_(gallon)</t>
  </si>
  <si>
    <t>Latex_paint_(gallon)</t>
  </si>
  <si>
    <t>Textiles_loose</t>
  </si>
  <si>
    <t>Textiles_bailed</t>
  </si>
  <si>
    <t>Textiles_bailed_(31x45x60)</t>
  </si>
  <si>
    <t>Carpet_Padding</t>
  </si>
  <si>
    <t>Note: 1 Ton = 2000 Pounds</t>
  </si>
  <si>
    <t xml:space="preserve"> Includes stockpiles, and site clean-up (Cost for removal to include labor/loading/hauling rate as one cost/ton, add disposal cost/ton) </t>
  </si>
  <si>
    <t>Includes recyclables, brush and tree waste, wood chips or other materials. (Costs for removal to include labor/loading/hauling as cost/ton to appropriate recycling facility or markets - Attach Contracts or Sales Agreement)</t>
  </si>
  <si>
    <t>5. Provide the name of the permitted landfill that will accept the waste for disposal. 
    Provide transport cost and landfill disposal rate.</t>
  </si>
  <si>
    <t xml:space="preserve">6. Provide the facility name where the remaining recyclables, commodities, or scrap metal will be delivered.  
    Provide costs to load, transport, etc. For goods to be sold, provide agreed-upon or current sale prices. </t>
  </si>
  <si>
    <t>7. Provide name, address and qualifications of the 3rd party overseer and cost for services.</t>
  </si>
  <si>
    <t>1.Site clean-up costs should include labor, equipment, transport, and disposal.</t>
  </si>
  <si>
    <t>Please use the Calculations tab to estimate Cost by Task - totals will automatically populate.</t>
  </si>
  <si>
    <t xml:space="preserve">Annual Consumer Price Index (CPI) Percentage from US Bureau of Labor Statistics, Region - West (https://www.bls.gov/cpi/regional-resources.htm). </t>
  </si>
  <si>
    <t>Material_Type</t>
  </si>
  <si>
    <t>Conversion</t>
  </si>
  <si>
    <t>Factor</t>
  </si>
  <si>
    <t>Weight_in_Tons_(avg)</t>
  </si>
  <si>
    <r>
      <t>Volume - Waste (</t>
    </r>
    <r>
      <rPr>
        <b/>
        <i/>
        <sz val="11"/>
        <color theme="1"/>
        <rFont val="Calibri"/>
        <family val="2"/>
        <scheme val="minor"/>
      </rPr>
      <t>repeat for each type of material</t>
    </r>
    <r>
      <rPr>
        <b/>
        <sz val="11"/>
        <color theme="1"/>
        <rFont val="Calibri"/>
        <family val="2"/>
        <scheme val="minor"/>
      </rPr>
      <t>)</t>
    </r>
  </si>
  <si>
    <r>
      <t>Volume - Commodity (</t>
    </r>
    <r>
      <rPr>
        <b/>
        <i/>
        <sz val="11"/>
        <color theme="1"/>
        <rFont val="Calibri"/>
        <family val="2"/>
        <scheme val="minor"/>
      </rPr>
      <t>repeat for each type of material</t>
    </r>
    <r>
      <rPr>
        <b/>
        <sz val="11"/>
        <color theme="1"/>
        <rFont val="Calibri"/>
        <family val="2"/>
        <scheme val="minor"/>
      </rPr>
      <t>)</t>
    </r>
  </si>
  <si>
    <t>Type</t>
  </si>
  <si>
    <t>Material</t>
  </si>
  <si>
    <t>Name</t>
  </si>
  <si>
    <t>Total Waste on-site for final disposal</t>
  </si>
  <si>
    <t>Drop Down Menus</t>
  </si>
  <si>
    <t>Total Commodity on-site for final disposition</t>
  </si>
  <si>
    <t>Recycling &amp; Composting Facilities Accepting &gt;25 Tons/Day (see 20.9.3.28-29 NMAC)</t>
  </si>
  <si>
    <t>Date Prepared:</t>
  </si>
  <si>
    <r>
      <t xml:space="preserve">Corporate Financial Test - 20.9.10.22         </t>
    </r>
    <r>
      <rPr>
        <sz val="10"/>
        <rFont val="Calibri"/>
        <family val="2"/>
        <scheme val="minor"/>
      </rPr>
      <t>(Only valid for private entities.)</t>
    </r>
  </si>
  <si>
    <r>
      <t xml:space="preserve">All Financial Assurance estimates and supporting documents must be sent to the Resource Recovery Bureau  (RRB.Inbox@env.nm.gov), or uploaded through the on-line portal.  </t>
    </r>
    <r>
      <rPr>
        <sz val="10"/>
        <rFont val="Calibri"/>
        <family val="2"/>
        <scheme val="minor"/>
      </rPr>
      <t>Do not send FA information to the NMED Secretary.  Documents not sent directly to the  Resource Recovery Bureau or uploaded through the on-line portal may be lost.</t>
    </r>
  </si>
  <si>
    <r>
      <t>Provide</t>
    </r>
    <r>
      <rPr>
        <sz val="10"/>
        <color rgb="FFFF0000"/>
        <rFont val="Calibri"/>
        <family val="2"/>
        <scheme val="minor"/>
      </rPr>
      <t xml:space="preserve"> </t>
    </r>
    <r>
      <rPr>
        <sz val="10"/>
        <rFont val="Calibri"/>
        <family val="2"/>
        <scheme val="minor"/>
      </rPr>
      <t xml:space="preserve">evidence of bond (copy) </t>
    </r>
  </si>
  <si>
    <t>Demonstration that a trust fund or standby trust fund has been established.</t>
  </si>
  <si>
    <t>If using a trust fund, the amounts paid into the trust during past calendar year, and total funds available as of Dec. 31 must be provided.</t>
  </si>
  <si>
    <t>A letter from the owner or operator referring to the letter of credit by number, issuing institution, issue date, and providing the name and address of the facility, and the amount of funds assured.</t>
  </si>
  <si>
    <t>Provide a certified copy of the guarantee along with the items required under Subsection E of 20.9.10.19 NMAC.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</si>
</sst>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21" x14ac:knownFonts="1">
    <font>
      <sz val="11"/>
      <color theme="1"/>
      <name val="Calibri"/>
      <family val="2"/>
      <scheme val="minor"/>
    </font>
    <font>
      <b/>
      <sz val="11"/>
      <color theme="1"/>
      <name val="Calibri"/>
      <family val="2"/>
      <scheme val="minor"/>
    </font>
    <font>
      <b/>
      <sz val="14"/>
      <color theme="1"/>
      <name val="Calibri"/>
      <family val="2"/>
      <scheme val="minor"/>
    </font>
    <font>
      <sz val="10"/>
      <color theme="1"/>
      <name val="Calibri"/>
      <family val="2"/>
      <scheme val="minor"/>
    </font>
    <font>
      <sz val="9"/>
      <color theme="1"/>
      <name val="Calibri"/>
      <family val="2"/>
      <scheme val="minor"/>
    </font>
    <font>
      <sz val="10"/>
      <name val="Calibri"/>
      <family val="2"/>
      <scheme val="minor"/>
    </font>
    <font>
      <b/>
      <sz val="10"/>
      <name val="Calibri"/>
      <family val="2"/>
      <scheme val="minor"/>
    </font>
    <font>
      <i/>
      <sz val="10"/>
      <name val="Calibri"/>
      <family val="2"/>
      <scheme val="minor"/>
    </font>
    <font>
      <vertAlign val="superscript"/>
      <sz val="10"/>
      <name val="Calibri"/>
      <family val="2"/>
      <scheme val="minor"/>
    </font>
    <font>
      <i/>
      <sz val="8"/>
      <name val="Arial"/>
      <family val="2"/>
    </font>
    <font>
      <sz val="11"/>
      <color theme="1"/>
      <name val="Calibri"/>
      <family val="2"/>
      <scheme val="minor"/>
    </font>
    <font>
      <i/>
      <sz val="11"/>
      <color theme="7"/>
      <name val="Calibri"/>
      <family val="2"/>
      <scheme val="minor"/>
    </font>
    <font>
      <b/>
      <sz val="9"/>
      <color theme="1"/>
      <name val="Calibri"/>
      <family val="2"/>
      <scheme val="minor"/>
    </font>
    <font>
      <b/>
      <i/>
      <sz val="11"/>
      <color theme="1"/>
      <name val="Calibri"/>
      <family val="2"/>
      <scheme val="minor"/>
    </font>
    <font>
      <sz val="14"/>
      <color theme="1"/>
      <name val="Calibri"/>
      <family val="2"/>
      <scheme val="minor"/>
    </font>
    <font>
      <b/>
      <i/>
      <sz val="14"/>
      <name val="Calibri"/>
      <family val="2"/>
      <scheme val="minor"/>
    </font>
    <font>
      <b/>
      <sz val="14"/>
      <name val="Calibri"/>
      <family val="2"/>
      <scheme val="minor"/>
    </font>
    <font>
      <b/>
      <i/>
      <sz val="13"/>
      <name val="Calibri"/>
      <family val="2"/>
      <scheme val="minor"/>
    </font>
    <font>
      <sz val="13"/>
      <name val="Calibri"/>
      <family val="2"/>
      <scheme val="minor"/>
    </font>
    <font>
      <b/>
      <sz val="12"/>
      <name val="Calibri"/>
      <family val="2"/>
      <scheme val="minor"/>
    </font>
    <font>
      <sz val="10"/>
      <color rgb="FFFF0000"/>
      <name val="Calibri"/>
      <family val="2"/>
      <scheme val="minor"/>
    </font>
  </fonts>
  <fills count="8">
    <fill>
      <patternFill patternType="none"/>
    </fill>
    <fill>
      <patternFill patternType="gray125"/>
    </fill>
    <fill>
      <patternFill patternType="solid">
        <fgColor theme="2" tint="-0.249977111117893"/>
        <bgColor indexed="64"/>
      </patternFill>
    </fill>
    <fill>
      <patternFill patternType="solid">
        <fgColor theme="0"/>
        <bgColor indexed="64"/>
      </patternFill>
    </fill>
    <fill>
      <patternFill patternType="solid">
        <fgColor theme="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7" tint="0.79998168889431442"/>
        <bgColor indexed="64"/>
      </patternFill>
    </fill>
  </fills>
  <borders count="36">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auto="1"/>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s>
  <cellStyleXfs count="2">
    <xf numFmtId="0" fontId="0" fillId="0" borderId="0"/>
    <xf numFmtId="44" fontId="10" fillId="0" borderId="0" applyFont="0" applyFill="0" applyBorder="0" applyAlignment="0" applyProtection="0"/>
  </cellStyleXfs>
  <cellXfs count="202">
    <xf numFmtId="0" fontId="0" fillId="0" borderId="0" xfId="0"/>
    <xf numFmtId="0" fontId="1" fillId="0" borderId="4" xfId="0" applyFont="1" applyBorder="1" applyAlignment="1">
      <alignment horizontal="left" vertical="center"/>
    </xf>
    <xf numFmtId="0" fontId="1" fillId="2" borderId="17" xfId="0" applyFont="1" applyFill="1" applyBorder="1" applyAlignment="1">
      <alignment horizontal="center" vertical="center" wrapText="1"/>
    </xf>
    <xf numFmtId="0" fontId="6" fillId="0" borderId="11" xfId="0" applyFont="1" applyBorder="1" applyAlignment="1">
      <alignment horizontal="left" vertical="center"/>
    </xf>
    <xf numFmtId="0" fontId="6" fillId="0" borderId="15" xfId="0" applyFont="1" applyBorder="1" applyAlignment="1">
      <alignment horizontal="left" vertical="center"/>
    </xf>
    <xf numFmtId="0" fontId="6" fillId="0" borderId="17" xfId="0" applyFont="1" applyBorder="1" applyAlignment="1">
      <alignment horizontal="left" vertical="center"/>
    </xf>
    <xf numFmtId="0" fontId="6" fillId="0" borderId="4" xfId="0" applyFont="1" applyBorder="1" applyAlignment="1">
      <alignment horizontal="left" vertical="center"/>
    </xf>
    <xf numFmtId="0" fontId="0" fillId="0" borderId="18" xfId="0" applyBorder="1" applyAlignment="1">
      <alignment horizontal="left" vertical="center"/>
    </xf>
    <xf numFmtId="0" fontId="6" fillId="0" borderId="17" xfId="0" applyFont="1" applyBorder="1" applyAlignment="1">
      <alignment horizontal="left" vertical="center" wrapText="1"/>
    </xf>
    <xf numFmtId="0" fontId="6" fillId="0" borderId="3" xfId="0" applyFont="1" applyBorder="1" applyAlignment="1">
      <alignment horizontal="left" vertical="center"/>
    </xf>
    <xf numFmtId="0" fontId="6" fillId="0" borderId="19" xfId="0" applyFont="1" applyBorder="1" applyAlignment="1">
      <alignment horizontal="left" vertical="center"/>
    </xf>
    <xf numFmtId="0" fontId="6" fillId="0" borderId="1" xfId="0" applyFont="1" applyBorder="1" applyAlignment="1">
      <alignment horizontal="left" vertical="top" wrapText="1"/>
    </xf>
    <xf numFmtId="0" fontId="3" fillId="0" borderId="17" xfId="0" applyFont="1" applyBorder="1" applyAlignment="1">
      <alignment horizontal="left" vertical="center" wrapText="1"/>
    </xf>
    <xf numFmtId="0" fontId="3" fillId="0" borderId="19" xfId="0" applyFont="1" applyBorder="1" applyAlignment="1">
      <alignment horizontal="left" vertical="center" wrapText="1"/>
    </xf>
    <xf numFmtId="14" fontId="4" fillId="0" borderId="27" xfId="0" applyNumberFormat="1" applyFont="1" applyBorder="1" applyAlignment="1">
      <alignment vertical="center" wrapText="1"/>
    </xf>
    <xf numFmtId="0" fontId="0" fillId="0" borderId="0" xfId="0" applyAlignment="1">
      <alignment wrapText="1"/>
    </xf>
    <xf numFmtId="0" fontId="9" fillId="0" borderId="0" xfId="0" applyFont="1" applyAlignment="1">
      <alignment horizontal="center"/>
    </xf>
    <xf numFmtId="0" fontId="1" fillId="0" borderId="0" xfId="0" applyFont="1"/>
    <xf numFmtId="44" fontId="1" fillId="0" borderId="0" xfId="1" applyFont="1"/>
    <xf numFmtId="44" fontId="0" fillId="0" borderId="0" xfId="1" applyFont="1"/>
    <xf numFmtId="0" fontId="0" fillId="0" borderId="4" xfId="0" applyBorder="1"/>
    <xf numFmtId="44" fontId="0" fillId="0" borderId="4" xfId="1" applyFont="1" applyBorder="1"/>
    <xf numFmtId="44" fontId="1" fillId="0" borderId="0" xfId="1" applyFont="1" applyBorder="1"/>
    <xf numFmtId="44" fontId="1" fillId="0" borderId="0" xfId="1" applyFont="1" applyAlignment="1">
      <alignment horizontal="center"/>
    </xf>
    <xf numFmtId="44" fontId="0" fillId="0" borderId="0" xfId="1" applyFont="1" applyAlignment="1">
      <alignment horizontal="center"/>
    </xf>
    <xf numFmtId="2" fontId="0" fillId="0" borderId="0" xfId="0" applyNumberFormat="1" applyAlignment="1">
      <alignment horizontal="center"/>
    </xf>
    <xf numFmtId="2" fontId="1" fillId="0" borderId="0" xfId="0" applyNumberFormat="1" applyFont="1" applyAlignment="1">
      <alignment horizontal="center"/>
    </xf>
    <xf numFmtId="0" fontId="0" fillId="0" borderId="0" xfId="0" applyAlignment="1">
      <alignment vertical="center"/>
    </xf>
    <xf numFmtId="0" fontId="2" fillId="0" borderId="23" xfId="0" applyFont="1" applyBorder="1" applyAlignment="1">
      <alignment horizontal="center" wrapText="1"/>
    </xf>
    <xf numFmtId="0" fontId="0" fillId="0" borderId="0" xfId="0" applyAlignment="1">
      <alignment horizontal="center" wrapText="1"/>
    </xf>
    <xf numFmtId="0" fontId="0" fillId="0" borderId="24" xfId="0" applyBorder="1" applyAlignment="1">
      <alignment horizontal="center" wrapText="1"/>
    </xf>
    <xf numFmtId="0" fontId="0" fillId="0" borderId="33" xfId="0" applyBorder="1" applyAlignment="1">
      <alignment horizontal="center" wrapText="1"/>
    </xf>
    <xf numFmtId="0" fontId="3" fillId="0" borderId="0" xfId="0" applyFont="1" applyAlignment="1">
      <alignment wrapText="1"/>
    </xf>
    <xf numFmtId="0" fontId="3" fillId="0" borderId="24" xfId="0" applyFont="1" applyBorder="1" applyAlignment="1">
      <alignment wrapText="1"/>
    </xf>
    <xf numFmtId="0" fontId="0" fillId="0" borderId="24" xfId="0" applyBorder="1"/>
    <xf numFmtId="0" fontId="2" fillId="0" borderId="23" xfId="0" applyFont="1" applyBorder="1" applyAlignment="1">
      <alignment horizontal="center"/>
    </xf>
    <xf numFmtId="0" fontId="3" fillId="0" borderId="33" xfId="0" applyFont="1" applyBorder="1" applyAlignment="1">
      <alignment wrapText="1"/>
    </xf>
    <xf numFmtId="0" fontId="3" fillId="0" borderId="23" xfId="0" applyFont="1" applyBorder="1" applyAlignment="1">
      <alignment horizontal="right" vertical="top" wrapText="1"/>
    </xf>
    <xf numFmtId="0" fontId="1" fillId="0" borderId="0" xfId="0" applyFont="1" applyAlignment="1">
      <alignment horizontal="left" vertical="center" wrapText="1"/>
    </xf>
    <xf numFmtId="44" fontId="0" fillId="4" borderId="4" xfId="1" applyFont="1" applyFill="1" applyBorder="1" applyAlignment="1">
      <alignment horizontal="center"/>
    </xf>
    <xf numFmtId="0" fontId="12" fillId="0" borderId="0" xfId="0" applyFont="1"/>
    <xf numFmtId="0" fontId="12" fillId="0" borderId="0" xfId="0" applyFont="1" applyAlignment="1">
      <alignment horizontal="left" vertical="center" wrapText="1"/>
    </xf>
    <xf numFmtId="0" fontId="4" fillId="0" borderId="0" xfId="0" applyFont="1"/>
    <xf numFmtId="0" fontId="0" fillId="4" borderId="4" xfId="0" applyFill="1" applyBorder="1"/>
    <xf numFmtId="0" fontId="1" fillId="0" borderId="0" xfId="0" applyFont="1" applyAlignment="1">
      <alignment horizontal="center"/>
    </xf>
    <xf numFmtId="2" fontId="1" fillId="0" borderId="0" xfId="0" applyNumberFormat="1" applyFont="1" applyAlignment="1">
      <alignment horizontal="center" wrapText="1"/>
    </xf>
    <xf numFmtId="44" fontId="0" fillId="0" borderId="0" xfId="1" applyFont="1" applyFill="1" applyAlignment="1">
      <alignment horizontal="center"/>
    </xf>
    <xf numFmtId="0" fontId="1" fillId="0" borderId="4" xfId="0" applyFont="1" applyBorder="1"/>
    <xf numFmtId="0" fontId="0" fillId="0" borderId="0" xfId="0" applyAlignment="1">
      <alignment horizontal="center"/>
    </xf>
    <xf numFmtId="2" fontId="1" fillId="0" borderId="4" xfId="0" applyNumberFormat="1" applyFont="1" applyBorder="1" applyAlignment="1">
      <alignment horizontal="center" wrapText="1"/>
    </xf>
    <xf numFmtId="44" fontId="1" fillId="0" borderId="4" xfId="1" applyFont="1" applyFill="1" applyBorder="1" applyAlignment="1">
      <alignment horizontal="center"/>
    </xf>
    <xf numFmtId="44" fontId="0" fillId="0" borderId="4" xfId="1" applyFont="1" applyFill="1" applyBorder="1" applyAlignment="1">
      <alignment horizontal="center"/>
    </xf>
    <xf numFmtId="2" fontId="1" fillId="0" borderId="4" xfId="1" applyNumberFormat="1" applyFont="1" applyFill="1" applyBorder="1" applyAlignment="1">
      <alignment horizontal="center"/>
    </xf>
    <xf numFmtId="2" fontId="1" fillId="0" borderId="4" xfId="0" applyNumberFormat="1" applyFont="1" applyBorder="1" applyAlignment="1">
      <alignment horizontal="center"/>
    </xf>
    <xf numFmtId="2" fontId="0" fillId="0" borderId="0" xfId="1" applyNumberFormat="1" applyFont="1" applyFill="1" applyAlignment="1">
      <alignment horizontal="center"/>
    </xf>
    <xf numFmtId="44" fontId="0" fillId="0" borderId="0" xfId="1" applyFont="1" applyFill="1" applyBorder="1" applyAlignment="1">
      <alignment horizontal="center"/>
    </xf>
    <xf numFmtId="44" fontId="0" fillId="0" borderId="0" xfId="1" applyFont="1" applyFill="1"/>
    <xf numFmtId="44" fontId="1" fillId="0" borderId="0" xfId="1" applyFont="1" applyFill="1"/>
    <xf numFmtId="44" fontId="1" fillId="0" borderId="0" xfId="1" applyFont="1" applyFill="1" applyBorder="1"/>
    <xf numFmtId="44" fontId="0" fillId="5" borderId="4" xfId="1" applyFont="1" applyFill="1" applyBorder="1"/>
    <xf numFmtId="2" fontId="0" fillId="5" borderId="4" xfId="1" applyNumberFormat="1" applyFont="1" applyFill="1" applyBorder="1" applyAlignment="1">
      <alignment horizontal="center"/>
    </xf>
    <xf numFmtId="0" fontId="0" fillId="5" borderId="4" xfId="0" applyFill="1" applyBorder="1"/>
    <xf numFmtId="0" fontId="1" fillId="5" borderId="4" xfId="0" applyFont="1" applyFill="1" applyBorder="1"/>
    <xf numFmtId="0" fontId="11" fillId="5" borderId="4" xfId="0" applyFont="1" applyFill="1" applyBorder="1" applyAlignment="1">
      <alignment horizontal="left" indent="1"/>
    </xf>
    <xf numFmtId="0" fontId="1" fillId="6" borderId="4" xfId="0" applyFont="1" applyFill="1" applyBorder="1"/>
    <xf numFmtId="0" fontId="11" fillId="6" borderId="4" xfId="0" applyFont="1" applyFill="1" applyBorder="1" applyAlignment="1">
      <alignment horizontal="left" indent="1"/>
    </xf>
    <xf numFmtId="0" fontId="0" fillId="6" borderId="4" xfId="0" applyFill="1" applyBorder="1"/>
    <xf numFmtId="2" fontId="0" fillId="6" borderId="4" xfId="0" applyNumberFormat="1" applyFill="1" applyBorder="1" applyAlignment="1">
      <alignment horizontal="center"/>
    </xf>
    <xf numFmtId="0" fontId="0" fillId="5" borderId="4" xfId="0" applyFill="1" applyBorder="1" applyAlignment="1">
      <alignment horizontal="right"/>
    </xf>
    <xf numFmtId="44" fontId="0" fillId="6" borderId="4" xfId="1" applyFont="1" applyFill="1" applyBorder="1"/>
    <xf numFmtId="44" fontId="1" fillId="6" borderId="4" xfId="1" applyFont="1" applyFill="1" applyBorder="1"/>
    <xf numFmtId="44" fontId="0" fillId="7" borderId="4" xfId="1" applyFont="1" applyFill="1" applyBorder="1"/>
    <xf numFmtId="44" fontId="1" fillId="7" borderId="4" xfId="1" applyFont="1" applyFill="1" applyBorder="1"/>
    <xf numFmtId="0" fontId="0" fillId="0" borderId="4" xfId="0" applyBorder="1" applyAlignment="1">
      <alignment horizontal="right"/>
    </xf>
    <xf numFmtId="0" fontId="3" fillId="0" borderId="23" xfId="0" applyFont="1" applyBorder="1" applyAlignment="1">
      <alignment horizontal="left" vertical="top" wrapText="1"/>
    </xf>
    <xf numFmtId="0" fontId="3" fillId="0" borderId="0" xfId="0" applyFont="1" applyAlignment="1">
      <alignment wrapText="1"/>
    </xf>
    <xf numFmtId="0" fontId="3" fillId="0" borderId="24" xfId="0" applyFont="1" applyBorder="1" applyAlignment="1">
      <alignment wrapText="1"/>
    </xf>
    <xf numFmtId="0" fontId="2" fillId="0" borderId="23" xfId="0" applyFont="1" applyBorder="1" applyAlignment="1">
      <alignment horizontal="center" wrapText="1"/>
    </xf>
    <xf numFmtId="0" fontId="14" fillId="0" borderId="0" xfId="0" applyFont="1" applyAlignment="1">
      <alignment horizontal="center" wrapText="1"/>
    </xf>
    <xf numFmtId="0" fontId="14" fillId="0" borderId="24" xfId="0" applyFont="1" applyBorder="1" applyAlignment="1">
      <alignment horizontal="center" wrapText="1"/>
    </xf>
    <xf numFmtId="0" fontId="0" fillId="0" borderId="0" xfId="0" applyAlignment="1">
      <alignment horizontal="center" wrapText="1"/>
    </xf>
    <xf numFmtId="0" fontId="0" fillId="0" borderId="24" xfId="0" applyBorder="1" applyAlignment="1">
      <alignment horizontal="center" wrapText="1"/>
    </xf>
    <xf numFmtId="0" fontId="5" fillId="0" borderId="1" xfId="0" applyFont="1" applyBorder="1" applyAlignment="1">
      <alignment horizontal="left" vertical="center" wrapText="1"/>
    </xf>
    <xf numFmtId="0" fontId="3" fillId="0" borderId="2" xfId="0" applyFont="1" applyBorder="1" applyAlignment="1">
      <alignment horizontal="left" vertical="center" wrapText="1"/>
    </xf>
    <xf numFmtId="0" fontId="3" fillId="0" borderId="18" xfId="0" applyFont="1" applyBorder="1" applyAlignment="1">
      <alignment horizontal="left" vertical="center" wrapText="1"/>
    </xf>
    <xf numFmtId="0" fontId="0" fillId="0" borderId="2" xfId="0" applyBorder="1" applyAlignment="1">
      <alignment horizontal="left" vertical="center" wrapText="1"/>
    </xf>
    <xf numFmtId="0" fontId="0" fillId="0" borderId="18" xfId="0" applyBorder="1" applyAlignment="1">
      <alignment horizontal="left" vertical="center" wrapText="1"/>
    </xf>
    <xf numFmtId="0" fontId="5" fillId="0" borderId="2" xfId="0" applyFont="1" applyBorder="1" applyAlignment="1">
      <alignment horizontal="left" vertical="center" wrapText="1"/>
    </xf>
    <xf numFmtId="0" fontId="5" fillId="0" borderId="18" xfId="0" applyFont="1" applyBorder="1" applyAlignment="1">
      <alignment horizontal="left" vertical="center" wrapText="1"/>
    </xf>
    <xf numFmtId="0" fontId="1" fillId="0" borderId="1" xfId="0" applyFont="1" applyBorder="1" applyAlignment="1">
      <alignment horizontal="left" vertical="center"/>
    </xf>
    <xf numFmtId="0" fontId="1" fillId="0" borderId="2" xfId="0" applyFont="1" applyBorder="1" applyAlignment="1">
      <alignment horizontal="left" vertical="center"/>
    </xf>
    <xf numFmtId="0" fontId="1" fillId="0" borderId="18" xfId="0" applyFont="1" applyBorder="1" applyAlignment="1">
      <alignment horizontal="left" vertical="center"/>
    </xf>
    <xf numFmtId="0" fontId="6" fillId="0" borderId="17" xfId="0" applyFont="1" applyBorder="1" applyAlignment="1">
      <alignment horizontal="center" vertical="top" wrapText="1"/>
    </xf>
    <xf numFmtId="0" fontId="1" fillId="0" borderId="2" xfId="0" applyFont="1" applyBorder="1" applyAlignment="1">
      <alignment horizontal="center"/>
    </xf>
    <xf numFmtId="44" fontId="0" fillId="5" borderId="1" xfId="0" applyNumberFormat="1" applyFill="1" applyBorder="1" applyAlignment="1">
      <alignment horizontal="left" vertical="top" wrapText="1"/>
    </xf>
    <xf numFmtId="0" fontId="0" fillId="5" borderId="3" xfId="0" applyFill="1" applyBorder="1" applyAlignment="1">
      <alignment horizontal="left" vertical="top" wrapText="1"/>
    </xf>
    <xf numFmtId="44" fontId="0" fillId="7" borderId="1" xfId="0" applyNumberFormat="1" applyFill="1" applyBorder="1" applyAlignment="1">
      <alignment horizontal="left" vertical="top" wrapText="1"/>
    </xf>
    <xf numFmtId="0" fontId="0" fillId="7" borderId="3" xfId="0" applyFill="1" applyBorder="1" applyAlignment="1">
      <alignment horizontal="left" vertical="top" wrapText="1"/>
    </xf>
    <xf numFmtId="0" fontId="3" fillId="0" borderId="1" xfId="0" applyFont="1" applyBorder="1" applyAlignment="1">
      <alignment horizontal="left" vertical="center" wrapText="1"/>
    </xf>
    <xf numFmtId="44" fontId="0" fillId="6" borderId="1" xfId="0" applyNumberFormat="1" applyFill="1" applyBorder="1" applyAlignment="1">
      <alignment horizontal="left" vertical="top" wrapText="1"/>
    </xf>
    <xf numFmtId="0" fontId="0" fillId="6" borderId="3" xfId="0" applyFill="1" applyBorder="1" applyAlignment="1">
      <alignment horizontal="left" vertical="top" wrapText="1"/>
    </xf>
    <xf numFmtId="0" fontId="0" fillId="0" borderId="1" xfId="0" applyBorder="1" applyAlignment="1">
      <alignment horizontal="center" vertical="center" wrapText="1"/>
    </xf>
    <xf numFmtId="0" fontId="0" fillId="0" borderId="3" xfId="0" applyBorder="1" applyAlignment="1">
      <alignment horizontal="center" vertical="center" wrapText="1"/>
    </xf>
    <xf numFmtId="0" fontId="2" fillId="0" borderId="30" xfId="0" applyFont="1" applyBorder="1" applyAlignment="1">
      <alignment horizontal="center"/>
    </xf>
    <xf numFmtId="0" fontId="0" fillId="0" borderId="31" xfId="0" applyBorder="1" applyAlignment="1">
      <alignment horizontal="center"/>
    </xf>
    <xf numFmtId="0" fontId="0" fillId="0" borderId="32" xfId="0" applyBorder="1" applyAlignment="1">
      <alignment horizontal="center"/>
    </xf>
    <xf numFmtId="0" fontId="1" fillId="0" borderId="1" xfId="0" applyFont="1" applyBorder="1" applyAlignment="1">
      <alignment horizontal="left" vertical="center" wrapText="1"/>
    </xf>
    <xf numFmtId="0" fontId="1" fillId="0" borderId="18" xfId="0" applyFont="1" applyBorder="1" applyAlignment="1">
      <alignment horizontal="left" vertical="center" wrapText="1"/>
    </xf>
    <xf numFmtId="0" fontId="0" fillId="0" borderId="1" xfId="0" applyBorder="1" applyAlignment="1">
      <alignment horizontal="left" vertical="center" wrapText="1"/>
    </xf>
    <xf numFmtId="0" fontId="0" fillId="0" borderId="3" xfId="0" applyBorder="1" applyAlignment="1">
      <alignment horizontal="left" vertical="center" wrapText="1"/>
    </xf>
    <xf numFmtId="0" fontId="0" fillId="0" borderId="1" xfId="0" applyBorder="1" applyAlignment="1">
      <alignment horizontal="left" vertical="center"/>
    </xf>
    <xf numFmtId="0" fontId="0" fillId="0" borderId="2" xfId="0" applyBorder="1" applyAlignment="1">
      <alignment horizontal="left" vertical="center"/>
    </xf>
    <xf numFmtId="0" fontId="0" fillId="0" borderId="3" xfId="0" applyBorder="1" applyAlignment="1">
      <alignment horizontal="left" vertical="center"/>
    </xf>
    <xf numFmtId="0" fontId="0" fillId="0" borderId="12" xfId="0" applyBorder="1" applyAlignment="1">
      <alignment horizontal="left" vertical="center" wrapText="1"/>
    </xf>
    <xf numFmtId="0" fontId="0" fillId="0" borderId="13" xfId="0" applyBorder="1" applyAlignment="1">
      <alignment horizontal="left" vertical="center" wrapText="1"/>
    </xf>
    <xf numFmtId="0" fontId="0" fillId="0" borderId="14" xfId="0" applyBorder="1" applyAlignment="1">
      <alignment horizontal="left" vertical="center" wrapText="1"/>
    </xf>
    <xf numFmtId="0" fontId="0" fillId="0" borderId="16" xfId="0" applyBorder="1" applyAlignment="1">
      <alignment horizontal="left" vertical="center" wrapText="1"/>
    </xf>
    <xf numFmtId="0" fontId="6" fillId="0" borderId="20" xfId="0" applyFont="1" applyBorder="1" applyAlignment="1">
      <alignment horizontal="left" vertical="center" wrapText="1"/>
    </xf>
    <xf numFmtId="0" fontId="0" fillId="0" borderId="21" xfId="0" applyBorder="1" applyAlignment="1">
      <alignment horizontal="left" vertical="center" wrapText="1"/>
    </xf>
    <xf numFmtId="0" fontId="0" fillId="0" borderId="5" xfId="0" applyBorder="1" applyAlignment="1">
      <alignment horizontal="left" vertical="center" wrapText="1"/>
    </xf>
    <xf numFmtId="0" fontId="0" fillId="0" borderId="6" xfId="0" applyBorder="1" applyAlignment="1">
      <alignment horizontal="left" vertical="center" wrapText="1"/>
    </xf>
    <xf numFmtId="0" fontId="0" fillId="0" borderId="7" xfId="0" applyBorder="1" applyAlignment="1">
      <alignment horizontal="left" vertical="center" wrapText="1"/>
    </xf>
    <xf numFmtId="0" fontId="0" fillId="0" borderId="8"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5" fillId="2" borderId="2" xfId="0" applyFont="1" applyFill="1" applyBorder="1" applyAlignment="1">
      <alignment horizontal="left" vertical="center" wrapText="1"/>
    </xf>
    <xf numFmtId="0" fontId="0" fillId="2" borderId="2" xfId="0" applyFill="1" applyBorder="1" applyAlignment="1">
      <alignment vertical="center" wrapText="1"/>
    </xf>
    <xf numFmtId="0" fontId="0" fillId="2" borderId="18" xfId="0" applyFill="1" applyBorder="1" applyAlignment="1">
      <alignment vertical="center" wrapText="1"/>
    </xf>
    <xf numFmtId="0" fontId="1" fillId="0" borderId="23" xfId="0" applyFont="1" applyBorder="1" applyAlignment="1">
      <alignment horizontal="left" vertical="top" wrapText="1"/>
    </xf>
    <xf numFmtId="0" fontId="1" fillId="0" borderId="0" xfId="0" applyFont="1" applyAlignment="1">
      <alignment horizontal="left" vertical="top" wrapText="1"/>
    </xf>
    <xf numFmtId="0" fontId="1" fillId="0" borderId="24" xfId="0" applyFont="1" applyBorder="1" applyAlignment="1">
      <alignment horizontal="left" vertical="top" wrapText="1"/>
    </xf>
    <xf numFmtId="0" fontId="1" fillId="2" borderId="17" xfId="0" applyFont="1" applyFill="1" applyBorder="1" applyAlignment="1">
      <alignment horizontal="center" vertical="top"/>
    </xf>
    <xf numFmtId="0" fontId="0" fillId="2" borderId="2" xfId="0" applyFill="1" applyBorder="1" applyAlignment="1">
      <alignment horizontal="center"/>
    </xf>
    <xf numFmtId="0" fontId="0" fillId="2" borderId="6" xfId="0" applyFill="1" applyBorder="1" applyAlignment="1">
      <alignment horizontal="center"/>
    </xf>
    <xf numFmtId="0" fontId="0" fillId="2" borderId="22" xfId="0" applyFill="1" applyBorder="1" applyAlignment="1">
      <alignment horizontal="center"/>
    </xf>
    <xf numFmtId="44" fontId="0" fillId="0" borderId="1" xfId="0" applyNumberFormat="1" applyBorder="1" applyAlignment="1">
      <alignment horizontal="left" vertical="top" wrapText="1"/>
    </xf>
    <xf numFmtId="0" fontId="0" fillId="0" borderId="3" xfId="0" applyBorder="1" applyAlignment="1">
      <alignment horizontal="left" vertical="top" wrapText="1"/>
    </xf>
    <xf numFmtId="44" fontId="0" fillId="0" borderId="34" xfId="0" applyNumberFormat="1" applyBorder="1" applyAlignment="1">
      <alignment horizontal="left" vertical="top" wrapText="1"/>
    </xf>
    <xf numFmtId="0" fontId="0" fillId="0" borderId="35" xfId="0" applyBorder="1" applyAlignment="1">
      <alignment horizontal="left" vertical="top" wrapText="1"/>
    </xf>
    <xf numFmtId="0" fontId="3" fillId="0" borderId="0" xfId="0" applyFont="1" applyAlignment="1">
      <alignment horizontal="left" vertical="top" wrapText="1"/>
    </xf>
    <xf numFmtId="0" fontId="3" fillId="0" borderId="24" xfId="0" applyFont="1" applyBorder="1" applyAlignment="1">
      <alignment horizontal="left" vertical="top" wrapText="1"/>
    </xf>
    <xf numFmtId="0" fontId="4" fillId="0" borderId="25" xfId="0" applyFont="1" applyBorder="1" applyAlignment="1">
      <alignment horizontal="center" vertical="center" wrapText="1"/>
    </xf>
    <xf numFmtId="0" fontId="4" fillId="0" borderId="26" xfId="0" applyFont="1" applyBorder="1" applyAlignment="1">
      <alignment horizontal="center" vertical="center" wrapText="1"/>
    </xf>
    <xf numFmtId="0" fontId="0" fillId="0" borderId="2" xfId="0" applyBorder="1" applyAlignment="1">
      <alignment wrapText="1"/>
    </xf>
    <xf numFmtId="0" fontId="0" fillId="0" borderId="18" xfId="0" applyBorder="1" applyAlignment="1">
      <alignment wrapText="1"/>
    </xf>
    <xf numFmtId="0" fontId="0" fillId="0" borderId="2" xfId="0" applyBorder="1" applyAlignment="1">
      <alignment horizontal="left" vertical="top" wrapText="1"/>
    </xf>
    <xf numFmtId="44" fontId="1" fillId="0" borderId="28" xfId="0" applyNumberFormat="1" applyFont="1" applyBorder="1" applyAlignment="1">
      <alignment horizontal="left" vertical="top" wrapText="1"/>
    </xf>
    <xf numFmtId="0" fontId="0" fillId="0" borderId="29" xfId="0" applyBorder="1" applyAlignment="1">
      <alignment horizontal="left" vertical="top" wrapText="1"/>
    </xf>
    <xf numFmtId="0" fontId="1" fillId="0" borderId="0" xfId="0" applyFont="1" applyAlignment="1">
      <alignment wrapText="1"/>
    </xf>
    <xf numFmtId="0" fontId="1" fillId="0" borderId="24" xfId="0" applyFont="1" applyBorder="1" applyAlignment="1">
      <alignment wrapText="1"/>
    </xf>
    <xf numFmtId="0" fontId="3" fillId="0" borderId="23" xfId="0" applyFont="1" applyBorder="1" applyAlignment="1">
      <alignment horizontal="center" vertical="top" wrapText="1"/>
    </xf>
    <xf numFmtId="0" fontId="3" fillId="0" borderId="0" xfId="0" applyFont="1" applyAlignment="1">
      <alignment horizontal="center" vertical="top" wrapText="1"/>
    </xf>
    <xf numFmtId="0" fontId="3" fillId="0" borderId="33" xfId="0" applyFont="1" applyBorder="1" applyAlignment="1">
      <alignment horizontal="center" wrapText="1"/>
    </xf>
    <xf numFmtId="0" fontId="3" fillId="0" borderId="23" xfId="0" applyFont="1" applyBorder="1" applyAlignment="1">
      <alignment wrapText="1"/>
    </xf>
    <xf numFmtId="0" fontId="0" fillId="5" borderId="1" xfId="0" applyFill="1" applyBorder="1" applyAlignment="1">
      <alignment horizontal="right"/>
    </xf>
    <xf numFmtId="0" fontId="0" fillId="5" borderId="2" xfId="0" applyFill="1" applyBorder="1" applyAlignment="1">
      <alignment horizontal="right"/>
    </xf>
    <xf numFmtId="0" fontId="0" fillId="5" borderId="3" xfId="0" applyFill="1" applyBorder="1" applyAlignment="1">
      <alignment horizontal="right"/>
    </xf>
    <xf numFmtId="0" fontId="0" fillId="6" borderId="4" xfId="0" applyFill="1" applyBorder="1" applyAlignment="1">
      <alignment horizontal="right"/>
    </xf>
    <xf numFmtId="0" fontId="13" fillId="0" borderId="0" xfId="0" applyFont="1" applyAlignment="1">
      <alignment horizontal="center"/>
    </xf>
    <xf numFmtId="0" fontId="2" fillId="0" borderId="33" xfId="0" applyFont="1" applyBorder="1" applyAlignment="1">
      <alignment horizontal="center"/>
    </xf>
    <xf numFmtId="0" fontId="3" fillId="0" borderId="33" xfId="0" applyFont="1" applyBorder="1"/>
    <xf numFmtId="0" fontId="0" fillId="0" borderId="33" xfId="0" applyFont="1" applyBorder="1" applyAlignment="1">
      <alignment vertical="center"/>
    </xf>
    <xf numFmtId="0" fontId="15" fillId="0" borderId="0" xfId="0" applyFont="1" applyAlignment="1">
      <alignment horizontal="center"/>
    </xf>
    <xf numFmtId="0" fontId="16" fillId="0" borderId="0" xfId="0" applyFont="1" applyAlignment="1">
      <alignment horizontal="center" wrapText="1"/>
    </xf>
    <xf numFmtId="0" fontId="16" fillId="0" borderId="0" xfId="0" applyFont="1" applyAlignment="1">
      <alignment horizontal="center"/>
    </xf>
    <xf numFmtId="0" fontId="6" fillId="0" borderId="9" xfId="0" applyFont="1" applyBorder="1"/>
    <xf numFmtId="0" fontId="0" fillId="0" borderId="9" xfId="0" applyFont="1" applyBorder="1"/>
    <xf numFmtId="0" fontId="0" fillId="0" borderId="13" xfId="0" applyFont="1" applyBorder="1" applyAlignment="1">
      <alignment vertical="center"/>
    </xf>
    <xf numFmtId="0" fontId="17" fillId="0" borderId="0" xfId="0" applyFont="1"/>
    <xf numFmtId="0" fontId="18" fillId="0" borderId="0" xfId="0" applyFont="1"/>
    <xf numFmtId="0" fontId="0" fillId="0" borderId="0" xfId="0" applyFont="1" applyAlignment="1">
      <alignment vertical="center"/>
    </xf>
    <xf numFmtId="0" fontId="0" fillId="0" borderId="0" xfId="0" applyFont="1"/>
    <xf numFmtId="0" fontId="0" fillId="0" borderId="0" xfId="0" applyFont="1" applyAlignment="1">
      <alignment wrapText="1"/>
    </xf>
    <xf numFmtId="0" fontId="19" fillId="0" borderId="0" xfId="0" applyFont="1" applyAlignment="1">
      <alignment wrapText="1"/>
    </xf>
    <xf numFmtId="0" fontId="19" fillId="0" borderId="0" xfId="0" applyFont="1"/>
    <xf numFmtId="0" fontId="5" fillId="0" borderId="0" xfId="0" applyFont="1" applyAlignment="1">
      <alignment vertical="top" wrapText="1"/>
    </xf>
    <xf numFmtId="0" fontId="5" fillId="0" borderId="0" xfId="0" applyFont="1"/>
    <xf numFmtId="0" fontId="5" fillId="0" borderId="0" xfId="0" applyFont="1" applyAlignment="1">
      <alignment vertical="top" wrapText="1"/>
    </xf>
    <xf numFmtId="0" fontId="5" fillId="0" borderId="0" xfId="0" applyFont="1" applyAlignment="1">
      <alignment horizontal="left" vertical="top" wrapText="1"/>
    </xf>
    <xf numFmtId="0" fontId="5" fillId="0" borderId="0" xfId="0" applyFont="1" applyAlignment="1">
      <alignment horizontal="right" vertical="center"/>
    </xf>
    <xf numFmtId="0" fontId="3" fillId="0" borderId="0" xfId="0" applyFont="1"/>
    <xf numFmtId="0" fontId="5" fillId="0" borderId="2" xfId="0" applyFont="1" applyBorder="1" applyAlignment="1">
      <alignment vertical="center"/>
      <extLst>
        <ext xmlns:xfpb="http://schemas.microsoft.com/office/spreadsheetml/2022/featurepropertybag" uri="{C7286773-470A-42A8-94C5-96B5CB345126}">
          <xfpb:xfComplement i="0"/>
        </ext>
      </extLst>
    </xf>
    <xf numFmtId="0" fontId="6" fillId="0" borderId="2" xfId="0" applyFont="1" applyBorder="1" applyAlignment="1">
      <alignment vertical="top" wrapText="1"/>
    </xf>
    <xf numFmtId="0" fontId="5" fillId="0" borderId="2" xfId="0" applyFont="1" applyBorder="1" applyAlignment="1">
      <alignment vertical="top" wrapText="1"/>
    </xf>
    <xf numFmtId="0" fontId="6" fillId="0" borderId="0" xfId="0" applyFont="1" applyAlignment="1">
      <alignment vertical="top" wrapText="1"/>
    </xf>
    <xf numFmtId="0" fontId="3" fillId="0" borderId="0" xfId="0" applyFont="1" applyAlignment="1">
      <alignment vertical="top" wrapText="1"/>
    </xf>
    <xf numFmtId="0" fontId="5" fillId="0" borderId="0" xfId="0" applyFont="1" applyAlignment="1">
      <alignment vertical="center"/>
      <extLst>
        <ext xmlns:xfpb="http://schemas.microsoft.com/office/spreadsheetml/2022/featurepropertybag" uri="{C7286773-470A-42A8-94C5-96B5CB345126}">
          <xfpb:xfComplement i="0"/>
        </ext>
      </extLst>
    </xf>
    <xf numFmtId="0" fontId="5" fillId="0" borderId="9" xfId="0" applyFont="1" applyBorder="1" applyAlignment="1">
      <alignment vertical="top" wrapText="1"/>
    </xf>
    <xf numFmtId="0" fontId="5" fillId="0" borderId="9" xfId="0" applyFont="1" applyBorder="1" applyAlignment="1">
      <alignment vertical="center"/>
      <extLst>
        <ext xmlns:xfpb="http://schemas.microsoft.com/office/spreadsheetml/2022/featurepropertybag" uri="{C7286773-470A-42A8-94C5-96B5CB345126}">
          <xfpb:xfComplement i="0"/>
        </ext>
      </extLst>
    </xf>
    <xf numFmtId="0" fontId="5" fillId="0" borderId="6" xfId="0" applyFont="1" applyBorder="1" applyAlignment="1">
      <alignment vertical="center"/>
      <extLst>
        <ext xmlns:xfpb="http://schemas.microsoft.com/office/spreadsheetml/2022/featurepropertybag" uri="{C7286773-470A-42A8-94C5-96B5CB345126}">
          <xfpb:xfComplement i="0"/>
        </ext>
      </extLst>
    </xf>
    <xf numFmtId="0" fontId="6" fillId="0" borderId="6" xfId="0" applyFont="1" applyBorder="1" applyAlignment="1">
      <alignment vertical="top" wrapText="1"/>
    </xf>
    <xf numFmtId="0" fontId="5" fillId="0" borderId="6" xfId="0" applyFont="1" applyBorder="1" applyAlignment="1">
      <alignment vertical="top" wrapText="1"/>
    </xf>
    <xf numFmtId="0" fontId="3" fillId="0" borderId="6" xfId="0" applyFont="1" applyBorder="1" applyAlignment="1">
      <alignment vertical="top" wrapText="1"/>
    </xf>
    <xf numFmtId="0" fontId="5" fillId="0" borderId="9" xfId="0" applyFont="1" applyBorder="1"/>
    <xf numFmtId="0" fontId="6" fillId="0" borderId="9" xfId="0" applyFont="1" applyBorder="1" applyAlignment="1">
      <alignment vertical="top" wrapText="1"/>
    </xf>
    <xf numFmtId="0" fontId="3" fillId="0" borderId="9" xfId="0" applyFont="1" applyBorder="1" applyAlignment="1">
      <alignment vertical="top" wrapText="1"/>
    </xf>
    <xf numFmtId="0" fontId="5" fillId="3" borderId="0" xfId="0" applyFont="1" applyFill="1" applyAlignment="1">
      <alignment vertical="top" wrapText="1"/>
    </xf>
    <xf numFmtId="0" fontId="3" fillId="3" borderId="0" xfId="0" applyFont="1" applyFill="1" applyAlignment="1">
      <alignment vertical="top" wrapText="1"/>
    </xf>
    <xf numFmtId="0" fontId="5" fillId="3" borderId="6" xfId="0" applyFont="1" applyFill="1" applyBorder="1" applyAlignment="1">
      <alignment vertical="top" wrapText="1"/>
    </xf>
    <xf numFmtId="0" fontId="3" fillId="3" borderId="6" xfId="0" applyFont="1" applyFill="1" applyBorder="1" applyAlignment="1">
      <alignment vertical="top" wrapText="1"/>
    </xf>
    <xf numFmtId="0" fontId="6" fillId="0" borderId="0" xfId="0" applyFont="1" applyAlignment="1">
      <alignment vertical="top" wrapText="1"/>
    </xf>
    <xf numFmtId="0" fontId="3" fillId="0" borderId="0" xfId="0" applyFont="1" applyAlignment="1">
      <alignment vertical="center"/>
    </xf>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alcChain" Target="calcChain.xml"/><Relationship Id="rId5" Type="http://schemas.openxmlformats.org/officeDocument/2006/relationships/theme" Target="theme/theme1.xml"/><Relationship Id="rId10" Type="http://schemas.microsoft.com/office/2022/11/relationships/FeaturePropertyBag" Target="featurePropertyBag/featurePropertyBag.xml"/><Relationship Id="rId4" Type="http://schemas.openxmlformats.org/officeDocument/2006/relationships/worksheet" Target="worksheets/sheet4.xml"/><Relationship Id="rId9" Type="http://schemas.microsoft.com/office/2017/10/relationships/person" Target="persons/person.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persons/person.xml><?xml version="1.0" encoding="utf-8"?>
<personList xmlns="http://schemas.microsoft.com/office/spreadsheetml/2018/threadedcomments" xmlns:x="http://schemas.openxmlformats.org/spreadsheetml/2006/main">
  <person displayName="Clyde, Amy, ENV" id="{E583143D-CB4D-484A-B453-FD1D0C41010A}" userId="S::amy.clyde@env.nm.gov::bcb1e704-17a8-43d4-845a-5eb91e1edde2" providerId="AD"/>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1" dT="2025-01-07T14:56:05.26" personId="{E583143D-CB4D-484A-B453-FD1D0C41010A}" id="{71B4A892-882B-4B82-8684-4869D1BE588B}">
    <text>Remove specific year and have a space to fill in the reporting year</text>
  </threadedComment>
</ThreadedComments>
</file>

<file path=xl/worksheets/_rels/sheet1.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D47BB-A70B-4CB5-823A-8EEEC18D0807}">
  <dimension ref="A1:H50"/>
  <sheetViews>
    <sheetView tabSelected="1" topLeftCell="A3" workbookViewId="0">
      <selection activeCell="A35" sqref="A35"/>
    </sheetView>
  </sheetViews>
  <sheetFormatPr defaultColWidth="7.85546875" defaultRowHeight="15" x14ac:dyDescent="0.25"/>
  <cols>
    <col min="2" max="2" width="37.85546875" style="15" customWidth="1"/>
    <col min="6" max="6" width="17.5703125" customWidth="1"/>
    <col min="7" max="7" width="9" customWidth="1"/>
    <col min="8" max="8" width="7.85546875" style="27"/>
  </cols>
  <sheetData>
    <row r="1" spans="1:8" ht="19.5" thickBot="1" x14ac:dyDescent="0.35">
      <c r="A1" s="159" t="s">
        <v>81</v>
      </c>
      <c r="B1" s="159"/>
      <c r="C1" s="159"/>
      <c r="D1" s="159"/>
      <c r="E1" s="159"/>
      <c r="F1" s="159"/>
      <c r="G1" s="160"/>
      <c r="H1" s="161"/>
    </row>
    <row r="2" spans="1:8" ht="18.75" x14ac:dyDescent="0.3">
      <c r="A2" s="162"/>
      <c r="B2" s="163"/>
      <c r="C2" s="164"/>
      <c r="D2" s="164"/>
      <c r="E2" s="164"/>
      <c r="F2" s="165" t="s">
        <v>82</v>
      </c>
      <c r="G2" s="166">
        <v>2025</v>
      </c>
      <c r="H2" s="167"/>
    </row>
    <row r="3" spans="1:8" ht="17.25" x14ac:dyDescent="0.3">
      <c r="A3" s="168" t="s">
        <v>25</v>
      </c>
      <c r="B3" s="169"/>
      <c r="C3" s="169"/>
      <c r="D3" s="169"/>
      <c r="E3" s="169"/>
      <c r="F3" s="169"/>
      <c r="G3" s="169"/>
      <c r="H3" s="170"/>
    </row>
    <row r="4" spans="1:8" x14ac:dyDescent="0.25">
      <c r="A4" s="171"/>
      <c r="B4" s="172"/>
      <c r="C4" s="171"/>
      <c r="D4" s="171"/>
      <c r="E4" s="171"/>
      <c r="F4" s="171"/>
      <c r="G4" s="171"/>
      <c r="H4" s="170"/>
    </row>
    <row r="5" spans="1:8" ht="15.75" x14ac:dyDescent="0.25">
      <c r="A5" s="171"/>
      <c r="B5" s="173" t="s">
        <v>26</v>
      </c>
      <c r="C5" s="174" t="s">
        <v>27</v>
      </c>
      <c r="D5" s="171"/>
      <c r="E5" s="171"/>
      <c r="F5" s="171"/>
      <c r="G5" s="171"/>
      <c r="H5" s="170"/>
    </row>
    <row r="6" spans="1:8" x14ac:dyDescent="0.25">
      <c r="A6" s="178" t="s">
        <v>92</v>
      </c>
      <c r="B6" s="178"/>
      <c r="C6" s="178"/>
      <c r="D6" s="178"/>
      <c r="E6" s="178"/>
      <c r="F6" s="178"/>
      <c r="G6" s="178"/>
      <c r="H6" s="178"/>
    </row>
    <row r="7" spans="1:8" x14ac:dyDescent="0.25">
      <c r="A7" s="178"/>
      <c r="B7" s="178"/>
      <c r="C7" s="178"/>
      <c r="D7" s="178"/>
      <c r="E7" s="178"/>
      <c r="F7" s="178"/>
      <c r="G7" s="178"/>
      <c r="H7" s="178"/>
    </row>
    <row r="8" spans="1:8" x14ac:dyDescent="0.25">
      <c r="A8" s="175"/>
      <c r="B8" s="175"/>
      <c r="C8" s="175"/>
      <c r="D8" s="175"/>
      <c r="E8" s="175"/>
      <c r="F8" s="175"/>
      <c r="G8" s="175"/>
      <c r="H8" s="179" t="s">
        <v>83</v>
      </c>
    </row>
    <row r="9" spans="1:8" x14ac:dyDescent="0.25">
      <c r="A9" s="176"/>
      <c r="B9" s="32"/>
      <c r="C9" s="180"/>
      <c r="D9" s="180"/>
      <c r="E9" s="176"/>
      <c r="F9" s="176"/>
      <c r="G9" s="176"/>
      <c r="H9" s="179" t="s">
        <v>84</v>
      </c>
    </row>
    <row r="10" spans="1:8" ht="26.25" customHeight="1" x14ac:dyDescent="0.25">
      <c r="A10" s="181" t="b">
        <v>0</v>
      </c>
      <c r="B10" s="182" t="s">
        <v>85</v>
      </c>
      <c r="C10" s="183" t="s">
        <v>28</v>
      </c>
      <c r="D10" s="183"/>
      <c r="E10" s="183"/>
      <c r="F10" s="183"/>
      <c r="G10" s="183"/>
      <c r="H10" s="181" t="s">
        <v>91</v>
      </c>
    </row>
    <row r="11" spans="1:8" x14ac:dyDescent="0.25">
      <c r="A11" s="176"/>
      <c r="B11" s="184" t="s">
        <v>29</v>
      </c>
      <c r="C11" s="177" t="s">
        <v>212</v>
      </c>
      <c r="D11" s="185"/>
      <c r="E11" s="185"/>
      <c r="F11" s="185"/>
      <c r="G11" s="185"/>
      <c r="H11" s="186" t="b">
        <v>0</v>
      </c>
    </row>
    <row r="12" spans="1:8" ht="27.75" customHeight="1" x14ac:dyDescent="0.25">
      <c r="A12" s="176"/>
      <c r="B12" s="184"/>
      <c r="C12" s="177" t="s">
        <v>213</v>
      </c>
      <c r="D12" s="185"/>
      <c r="E12" s="185"/>
      <c r="F12" s="185"/>
      <c r="G12" s="185"/>
      <c r="H12" s="186" t="b">
        <v>0</v>
      </c>
    </row>
    <row r="13" spans="1:8" ht="39" customHeight="1" x14ac:dyDescent="0.25">
      <c r="A13" s="176"/>
      <c r="B13" s="184"/>
      <c r="C13" s="187" t="s">
        <v>214</v>
      </c>
      <c r="D13" s="187"/>
      <c r="E13" s="187"/>
      <c r="F13" s="187"/>
      <c r="G13" s="187"/>
      <c r="H13" s="188" t="b">
        <v>0</v>
      </c>
    </row>
    <row r="14" spans="1:8" ht="37.5" customHeight="1" x14ac:dyDescent="0.25">
      <c r="A14" s="189" t="b">
        <v>0</v>
      </c>
      <c r="B14" s="190" t="s">
        <v>30</v>
      </c>
      <c r="C14" s="191" t="s">
        <v>31</v>
      </c>
      <c r="D14" s="192"/>
      <c r="E14" s="192"/>
      <c r="F14" s="192"/>
      <c r="G14" s="192"/>
      <c r="H14" s="189" t="b">
        <v>0</v>
      </c>
    </row>
    <row r="15" spans="1:8" ht="25.5" customHeight="1" x14ac:dyDescent="0.25">
      <c r="A15" s="176"/>
      <c r="B15" s="184"/>
      <c r="C15" s="177" t="s">
        <v>213</v>
      </c>
      <c r="D15" s="177"/>
      <c r="E15" s="177"/>
      <c r="F15" s="177"/>
      <c r="G15" s="177"/>
      <c r="H15" s="186" t="b">
        <v>0</v>
      </c>
    </row>
    <row r="16" spans="1:8" ht="51" customHeight="1" x14ac:dyDescent="0.25">
      <c r="A16" s="193"/>
      <c r="B16" s="194"/>
      <c r="C16" s="187" t="s">
        <v>215</v>
      </c>
      <c r="D16" s="195"/>
      <c r="E16" s="195"/>
      <c r="F16" s="195"/>
      <c r="G16" s="195"/>
      <c r="H16" s="188" t="b">
        <v>0</v>
      </c>
    </row>
    <row r="17" spans="1:8" x14ac:dyDescent="0.25">
      <c r="A17" s="189" t="b">
        <v>0</v>
      </c>
      <c r="B17" s="184" t="s">
        <v>32</v>
      </c>
      <c r="C17" s="177" t="s">
        <v>33</v>
      </c>
      <c r="D17" s="177"/>
      <c r="E17" s="177"/>
      <c r="F17" s="177"/>
      <c r="G17" s="177"/>
      <c r="H17" s="189" t="b">
        <v>0</v>
      </c>
    </row>
    <row r="18" spans="1:8" ht="27.75" customHeight="1" x14ac:dyDescent="0.25">
      <c r="A18" s="176"/>
      <c r="B18" s="184"/>
      <c r="C18" s="177" t="s">
        <v>34</v>
      </c>
      <c r="D18" s="177"/>
      <c r="E18" s="177"/>
      <c r="F18" s="177"/>
      <c r="G18" s="177"/>
      <c r="H18" s="186" t="b">
        <v>0</v>
      </c>
    </row>
    <row r="19" spans="1:8" ht="25.5" customHeight="1" x14ac:dyDescent="0.25">
      <c r="A19" s="176"/>
      <c r="B19" s="184"/>
      <c r="C19" s="177" t="s">
        <v>35</v>
      </c>
      <c r="D19" s="177"/>
      <c r="E19" s="177"/>
      <c r="F19" s="177"/>
      <c r="G19" s="177"/>
      <c r="H19" s="188" t="b">
        <v>0</v>
      </c>
    </row>
    <row r="20" spans="1:8" ht="24" customHeight="1" x14ac:dyDescent="0.25">
      <c r="A20" s="189" t="b">
        <v>0</v>
      </c>
      <c r="B20" s="190" t="s">
        <v>36</v>
      </c>
      <c r="C20" s="191" t="s">
        <v>37</v>
      </c>
      <c r="D20" s="191"/>
      <c r="E20" s="191"/>
      <c r="F20" s="191"/>
      <c r="G20" s="191"/>
      <c r="H20" s="189" t="b">
        <v>0</v>
      </c>
    </row>
    <row r="21" spans="1:8" ht="16.5" customHeight="1" x14ac:dyDescent="0.25">
      <c r="A21" s="176"/>
      <c r="B21" s="184"/>
      <c r="C21" s="177" t="s">
        <v>38</v>
      </c>
      <c r="D21" s="177"/>
      <c r="E21" s="177"/>
      <c r="F21" s="177"/>
      <c r="G21" s="177"/>
      <c r="H21" s="186" t="b">
        <v>0</v>
      </c>
    </row>
    <row r="22" spans="1:8" ht="26.25" customHeight="1" x14ac:dyDescent="0.25">
      <c r="A22" s="176"/>
      <c r="B22" s="184"/>
      <c r="C22" s="177" t="s">
        <v>39</v>
      </c>
      <c r="D22" s="177"/>
      <c r="E22" s="177"/>
      <c r="F22" s="177"/>
      <c r="G22" s="177"/>
      <c r="H22" s="186" t="b">
        <v>0</v>
      </c>
    </row>
    <row r="23" spans="1:8" ht="26.25" customHeight="1" x14ac:dyDescent="0.25">
      <c r="A23" s="193"/>
      <c r="B23" s="194"/>
      <c r="C23" s="187" t="s">
        <v>40</v>
      </c>
      <c r="D23" s="187"/>
      <c r="E23" s="187"/>
      <c r="F23" s="187"/>
      <c r="G23" s="187"/>
      <c r="H23" s="188" t="b">
        <v>0</v>
      </c>
    </row>
    <row r="24" spans="1:8" ht="37.5" customHeight="1" x14ac:dyDescent="0.25">
      <c r="A24" s="189" t="b">
        <v>0</v>
      </c>
      <c r="B24" s="184" t="s">
        <v>41</v>
      </c>
      <c r="C24" s="177" t="s">
        <v>42</v>
      </c>
      <c r="D24" s="185"/>
      <c r="E24" s="185"/>
      <c r="F24" s="185"/>
      <c r="G24" s="185"/>
      <c r="H24" s="189" t="b">
        <v>0</v>
      </c>
    </row>
    <row r="25" spans="1:8" ht="37.5" customHeight="1" x14ac:dyDescent="0.25">
      <c r="A25" s="176"/>
      <c r="B25" s="184"/>
      <c r="C25" s="177" t="s">
        <v>43</v>
      </c>
      <c r="D25" s="185"/>
      <c r="E25" s="185"/>
      <c r="F25" s="185"/>
      <c r="G25" s="185"/>
      <c r="H25" s="186" t="b">
        <v>0</v>
      </c>
    </row>
    <row r="26" spans="1:8" ht="63.75" customHeight="1" x14ac:dyDescent="0.25">
      <c r="A26" s="176"/>
      <c r="B26" s="184"/>
      <c r="C26" s="177" t="s">
        <v>86</v>
      </c>
      <c r="D26" s="185"/>
      <c r="E26" s="185"/>
      <c r="F26" s="185"/>
      <c r="G26" s="185"/>
      <c r="H26" s="186" t="b">
        <v>0</v>
      </c>
    </row>
    <row r="27" spans="1:8" ht="51.75" customHeight="1" x14ac:dyDescent="0.25">
      <c r="A27" s="176"/>
      <c r="B27" s="184"/>
      <c r="C27" s="177" t="s">
        <v>45</v>
      </c>
      <c r="D27" s="177"/>
      <c r="E27" s="177"/>
      <c r="F27" s="177"/>
      <c r="G27" s="177"/>
      <c r="H27" s="186" t="b">
        <v>0</v>
      </c>
    </row>
    <row r="28" spans="1:8" ht="90" customHeight="1" x14ac:dyDescent="0.25">
      <c r="A28" s="176"/>
      <c r="B28" s="184"/>
      <c r="C28" s="177" t="s">
        <v>87</v>
      </c>
      <c r="D28" s="185"/>
      <c r="E28" s="185"/>
      <c r="F28" s="185"/>
      <c r="G28" s="185"/>
      <c r="H28" s="188" t="b">
        <v>0</v>
      </c>
    </row>
    <row r="29" spans="1:8" ht="28.5" customHeight="1" x14ac:dyDescent="0.25">
      <c r="A29" s="189" t="b">
        <v>0</v>
      </c>
      <c r="B29" s="190" t="s">
        <v>46</v>
      </c>
      <c r="C29" s="191" t="s">
        <v>88</v>
      </c>
      <c r="D29" s="191"/>
      <c r="E29" s="191"/>
      <c r="F29" s="191"/>
      <c r="G29" s="191"/>
      <c r="H29" s="189" t="b">
        <v>0</v>
      </c>
    </row>
    <row r="30" spans="1:8" ht="24.75" customHeight="1" x14ac:dyDescent="0.25">
      <c r="A30" s="176"/>
      <c r="B30" s="184"/>
      <c r="C30" s="177" t="s">
        <v>47</v>
      </c>
      <c r="D30" s="177"/>
      <c r="E30" s="177"/>
      <c r="F30" s="177"/>
      <c r="G30" s="177"/>
      <c r="H30" s="186" t="b">
        <v>0</v>
      </c>
    </row>
    <row r="31" spans="1:8" ht="40.5" customHeight="1" x14ac:dyDescent="0.25">
      <c r="A31" s="193"/>
      <c r="B31" s="194"/>
      <c r="C31" s="187" t="s">
        <v>48</v>
      </c>
      <c r="D31" s="187"/>
      <c r="E31" s="187"/>
      <c r="F31" s="187"/>
      <c r="G31" s="187"/>
      <c r="H31" s="188" t="b">
        <v>0</v>
      </c>
    </row>
    <row r="32" spans="1:8" ht="27" customHeight="1" x14ac:dyDescent="0.25">
      <c r="A32" s="189" t="b">
        <v>0</v>
      </c>
      <c r="B32" s="190" t="s">
        <v>89</v>
      </c>
      <c r="C32" s="191" t="s">
        <v>216</v>
      </c>
      <c r="D32" s="191"/>
      <c r="E32" s="191"/>
      <c r="F32" s="191"/>
      <c r="G32" s="191"/>
      <c r="H32" s="189" t="b">
        <v>0</v>
      </c>
    </row>
    <row r="33" spans="1:8" ht="39" customHeight="1" x14ac:dyDescent="0.25">
      <c r="A33" s="176"/>
      <c r="B33" s="184"/>
      <c r="C33" s="196" t="s">
        <v>42</v>
      </c>
      <c r="D33" s="197"/>
      <c r="E33" s="197"/>
      <c r="F33" s="197"/>
      <c r="G33" s="197"/>
      <c r="H33" s="186" t="b">
        <v>0</v>
      </c>
    </row>
    <row r="34" spans="1:8" x14ac:dyDescent="0.25">
      <c r="A34" s="176"/>
      <c r="B34" s="184"/>
      <c r="C34" s="177" t="s">
        <v>43</v>
      </c>
      <c r="D34" s="185"/>
      <c r="E34" s="185"/>
      <c r="F34" s="185"/>
      <c r="G34" s="185"/>
      <c r="H34" s="186" t="b">
        <v>0</v>
      </c>
    </row>
    <row r="35" spans="1:8" ht="66.75" customHeight="1" x14ac:dyDescent="0.25">
      <c r="A35" s="176"/>
      <c r="B35" s="184"/>
      <c r="C35" s="196" t="s">
        <v>44</v>
      </c>
      <c r="D35" s="197"/>
      <c r="E35" s="197"/>
      <c r="F35" s="197"/>
      <c r="G35" s="197"/>
      <c r="H35" s="186" t="b">
        <v>0</v>
      </c>
    </row>
    <row r="36" spans="1:8" ht="51.75" customHeight="1" x14ac:dyDescent="0.25">
      <c r="A36" s="176"/>
      <c r="B36" s="184"/>
      <c r="C36" s="196" t="s">
        <v>45</v>
      </c>
      <c r="D36" s="196"/>
      <c r="E36" s="196"/>
      <c r="F36" s="196"/>
      <c r="G36" s="196"/>
      <c r="H36" s="186" t="b">
        <v>0</v>
      </c>
    </row>
    <row r="37" spans="1:8" ht="91.5" customHeight="1" x14ac:dyDescent="0.25">
      <c r="A37" s="193"/>
      <c r="B37" s="194"/>
      <c r="C37" s="177" t="s">
        <v>87</v>
      </c>
      <c r="D37" s="185"/>
      <c r="E37" s="185"/>
      <c r="F37" s="185"/>
      <c r="G37" s="185"/>
      <c r="H37" s="188" t="b">
        <v>0</v>
      </c>
    </row>
    <row r="38" spans="1:8" ht="39.75" customHeight="1" x14ac:dyDescent="0.25">
      <c r="A38" s="189" t="b">
        <v>0</v>
      </c>
      <c r="B38" s="190" t="s">
        <v>210</v>
      </c>
      <c r="C38" s="198" t="s">
        <v>42</v>
      </c>
      <c r="D38" s="199"/>
      <c r="E38" s="199"/>
      <c r="F38" s="199"/>
      <c r="G38" s="199"/>
      <c r="H38" s="189" t="b">
        <v>0</v>
      </c>
    </row>
    <row r="39" spans="1:8" ht="40.5" customHeight="1" x14ac:dyDescent="0.25">
      <c r="A39" s="176"/>
      <c r="B39" s="184"/>
      <c r="C39" s="196" t="s">
        <v>49</v>
      </c>
      <c r="D39" s="197"/>
      <c r="E39" s="197"/>
      <c r="F39" s="197"/>
      <c r="G39" s="197"/>
      <c r="H39" s="186" t="b">
        <v>0</v>
      </c>
    </row>
    <row r="40" spans="1:8" ht="79.5" customHeight="1" x14ac:dyDescent="0.25">
      <c r="A40" s="176"/>
      <c r="B40" s="184"/>
      <c r="C40" s="196" t="s">
        <v>50</v>
      </c>
      <c r="D40" s="196"/>
      <c r="E40" s="196"/>
      <c r="F40" s="196"/>
      <c r="G40" s="196"/>
      <c r="H40" s="186" t="b">
        <v>0</v>
      </c>
    </row>
    <row r="41" spans="1:8" ht="139.5" customHeight="1" x14ac:dyDescent="0.25">
      <c r="A41" s="176"/>
      <c r="B41" s="184"/>
      <c r="C41" s="196" t="s">
        <v>51</v>
      </c>
      <c r="D41" s="197"/>
      <c r="E41" s="197"/>
      <c r="F41" s="197"/>
      <c r="G41" s="197"/>
      <c r="H41" s="188" t="b">
        <v>0</v>
      </c>
    </row>
    <row r="42" spans="1:8" ht="27" customHeight="1" x14ac:dyDescent="0.25">
      <c r="A42" s="189" t="b">
        <v>0</v>
      </c>
      <c r="B42" s="182" t="s">
        <v>52</v>
      </c>
      <c r="C42" s="183" t="s">
        <v>53</v>
      </c>
      <c r="D42" s="183"/>
      <c r="E42" s="183"/>
      <c r="F42" s="183"/>
      <c r="G42" s="183"/>
      <c r="H42" s="181" t="b">
        <v>0</v>
      </c>
    </row>
    <row r="43" spans="1:8" x14ac:dyDescent="0.25">
      <c r="A43" s="200" t="s">
        <v>211</v>
      </c>
      <c r="B43" s="177"/>
      <c r="C43" s="177"/>
      <c r="D43" s="177"/>
      <c r="E43" s="177"/>
      <c r="F43" s="177"/>
      <c r="G43" s="177"/>
      <c r="H43" s="201"/>
    </row>
    <row r="44" spans="1:8" ht="50.25" customHeight="1" x14ac:dyDescent="0.25">
      <c r="A44" s="177"/>
      <c r="B44" s="177"/>
      <c r="C44" s="177"/>
      <c r="D44" s="177"/>
      <c r="E44" s="177"/>
      <c r="F44" s="177"/>
      <c r="G44" s="177"/>
      <c r="H44" s="201"/>
    </row>
    <row r="45" spans="1:8" x14ac:dyDescent="0.25">
      <c r="H45" s="16" t="s">
        <v>90</v>
      </c>
    </row>
    <row r="50" spans="7:7" x14ac:dyDescent="0.25">
      <c r="G50" s="16"/>
    </row>
  </sheetData>
  <mergeCells count="36">
    <mergeCell ref="C19:G19"/>
    <mergeCell ref="A1:G1"/>
    <mergeCell ref="A6:H7"/>
    <mergeCell ref="C10:G10"/>
    <mergeCell ref="C11:G11"/>
    <mergeCell ref="C12:G12"/>
    <mergeCell ref="C13:G13"/>
    <mergeCell ref="C14:G14"/>
    <mergeCell ref="C15:G15"/>
    <mergeCell ref="C16:G16"/>
    <mergeCell ref="C17:G17"/>
    <mergeCell ref="C18:G18"/>
    <mergeCell ref="C31:G31"/>
    <mergeCell ref="C20:G20"/>
    <mergeCell ref="C21:G21"/>
    <mergeCell ref="C22:G22"/>
    <mergeCell ref="C23:G23"/>
    <mergeCell ref="C24:G24"/>
    <mergeCell ref="C25:G25"/>
    <mergeCell ref="C26:G26"/>
    <mergeCell ref="C27:G27"/>
    <mergeCell ref="C28:G28"/>
    <mergeCell ref="C29:G29"/>
    <mergeCell ref="C30:G30"/>
    <mergeCell ref="A43:G44"/>
    <mergeCell ref="C32:G32"/>
    <mergeCell ref="C33:G33"/>
    <mergeCell ref="C34:G34"/>
    <mergeCell ref="C35:G35"/>
    <mergeCell ref="C36:G36"/>
    <mergeCell ref="C37:G37"/>
    <mergeCell ref="C38:G38"/>
    <mergeCell ref="C39:G39"/>
    <mergeCell ref="C40:G40"/>
    <mergeCell ref="C41:G41"/>
    <mergeCell ref="C42:G42"/>
  </mergeCells>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9CF9F5-2E3D-46D5-A75A-FD3295B904A5}">
  <dimension ref="A1:M37"/>
  <sheetViews>
    <sheetView zoomScale="91" zoomScaleNormal="91" workbookViewId="0">
      <selection activeCell="C5" sqref="C5"/>
    </sheetView>
  </sheetViews>
  <sheetFormatPr defaultRowHeight="15" x14ac:dyDescent="0.25"/>
  <cols>
    <col min="1" max="1" width="18.28515625" customWidth="1"/>
    <col min="2" max="2" width="3.42578125" customWidth="1"/>
    <col min="3" max="3" width="9.42578125" customWidth="1"/>
    <col min="6" max="6" width="7.42578125" customWidth="1"/>
    <col min="7" max="7" width="15.42578125" customWidth="1"/>
    <col min="8" max="8" width="7.42578125" customWidth="1"/>
    <col min="9" max="9" width="15.5703125" customWidth="1"/>
  </cols>
  <sheetData>
    <row r="1" spans="1:9" ht="18.75" x14ac:dyDescent="0.3">
      <c r="A1" s="103" t="s">
        <v>94</v>
      </c>
      <c r="B1" s="104"/>
      <c r="C1" s="104"/>
      <c r="D1" s="104"/>
      <c r="E1" s="104"/>
      <c r="F1" s="104"/>
      <c r="G1" s="104"/>
      <c r="H1" s="104"/>
      <c r="I1" s="105"/>
    </row>
    <row r="2" spans="1:9" ht="18.75" x14ac:dyDescent="0.3">
      <c r="A2" s="77" t="s">
        <v>208</v>
      </c>
      <c r="B2" s="78"/>
      <c r="C2" s="78"/>
      <c r="D2" s="78"/>
      <c r="E2" s="78"/>
      <c r="F2" s="78"/>
      <c r="G2" s="78"/>
      <c r="H2" s="78"/>
      <c r="I2" s="79"/>
    </row>
    <row r="3" spans="1:9" x14ac:dyDescent="0.25">
      <c r="I3" s="34"/>
    </row>
    <row r="4" spans="1:9" ht="15.75" x14ac:dyDescent="0.3">
      <c r="A4" s="77" t="s">
        <v>6</v>
      </c>
      <c r="B4" s="80"/>
      <c r="C4" s="80"/>
      <c r="D4" s="80"/>
      <c r="E4" s="80"/>
      <c r="F4" s="80"/>
      <c r="G4" s="80"/>
      <c r="H4" s="80"/>
      <c r="I4" s="81"/>
    </row>
    <row r="5" spans="1:9" ht="19.5" thickBot="1" x14ac:dyDescent="0.35">
      <c r="A5" s="35" t="s">
        <v>82</v>
      </c>
      <c r="B5" s="29"/>
      <c r="C5" s="31">
        <v>2025</v>
      </c>
      <c r="D5" s="29"/>
      <c r="E5" s="29"/>
      <c r="F5" s="29"/>
      <c r="G5" s="29"/>
      <c r="H5" s="29"/>
      <c r="I5" s="30"/>
    </row>
    <row r="6" spans="1:9" ht="19.5" thickBot="1" x14ac:dyDescent="0.35">
      <c r="A6" s="28"/>
      <c r="B6" s="29"/>
      <c r="C6" s="29"/>
      <c r="D6" s="29"/>
      <c r="E6" s="29"/>
      <c r="F6" s="29"/>
      <c r="G6" s="29"/>
      <c r="H6" s="29"/>
      <c r="I6" s="30"/>
    </row>
    <row r="7" spans="1:9" ht="18" customHeight="1" x14ac:dyDescent="0.25">
      <c r="A7" s="3" t="s">
        <v>2</v>
      </c>
      <c r="B7" s="113"/>
      <c r="C7" s="114"/>
      <c r="D7" s="114"/>
      <c r="E7" s="114"/>
      <c r="F7" s="115"/>
      <c r="G7" s="4" t="s">
        <v>1</v>
      </c>
      <c r="H7" s="113"/>
      <c r="I7" s="116"/>
    </row>
    <row r="8" spans="1:9" ht="25.5" customHeight="1" x14ac:dyDescent="0.25">
      <c r="A8" s="5" t="s">
        <v>3</v>
      </c>
      <c r="B8" s="108"/>
      <c r="C8" s="85"/>
      <c r="D8" s="85"/>
      <c r="E8" s="85"/>
      <c r="F8" s="109"/>
      <c r="G8" s="6" t="s">
        <v>0</v>
      </c>
      <c r="H8" s="1"/>
      <c r="I8" s="7"/>
    </row>
    <row r="9" spans="1:9" ht="18" customHeight="1" x14ac:dyDescent="0.25">
      <c r="A9" s="8" t="s">
        <v>93</v>
      </c>
      <c r="B9" s="108"/>
      <c r="C9" s="85"/>
      <c r="D9" s="85"/>
      <c r="E9" s="85"/>
      <c r="F9" s="109"/>
      <c r="G9" s="9" t="s">
        <v>0</v>
      </c>
      <c r="H9" s="1"/>
      <c r="I9" s="7"/>
    </row>
    <row r="10" spans="1:9" ht="18" customHeight="1" x14ac:dyDescent="0.25">
      <c r="A10" s="10" t="s">
        <v>5</v>
      </c>
      <c r="B10" s="110"/>
      <c r="C10" s="111"/>
      <c r="D10" s="111"/>
      <c r="E10" s="111"/>
      <c r="F10" s="112"/>
      <c r="G10" s="6" t="s">
        <v>209</v>
      </c>
      <c r="H10" s="106"/>
      <c r="I10" s="107"/>
    </row>
    <row r="11" spans="1:9" ht="18" customHeight="1" x14ac:dyDescent="0.25">
      <c r="A11" s="117" t="s">
        <v>4</v>
      </c>
      <c r="B11" s="119"/>
      <c r="C11" s="120"/>
      <c r="D11" s="120"/>
      <c r="E11" s="120"/>
      <c r="F11" s="121"/>
      <c r="G11" s="89" t="s">
        <v>95</v>
      </c>
      <c r="H11" s="90"/>
      <c r="I11" s="91"/>
    </row>
    <row r="12" spans="1:9" ht="27" customHeight="1" x14ac:dyDescent="0.25">
      <c r="A12" s="118"/>
      <c r="B12" s="122"/>
      <c r="C12" s="123"/>
      <c r="D12" s="123"/>
      <c r="E12" s="123"/>
      <c r="F12" s="124"/>
      <c r="G12" s="108"/>
      <c r="H12" s="85"/>
      <c r="I12" s="86"/>
    </row>
    <row r="13" spans="1:9" x14ac:dyDescent="0.25">
      <c r="A13" s="131" t="s">
        <v>194</v>
      </c>
      <c r="B13" s="132"/>
      <c r="C13" s="132"/>
      <c r="D13" s="132"/>
      <c r="E13" s="132"/>
      <c r="F13" s="132"/>
      <c r="G13" s="132"/>
      <c r="H13" s="133"/>
      <c r="I13" s="134"/>
    </row>
    <row r="14" spans="1:9" ht="13.5" customHeight="1" x14ac:dyDescent="0.25">
      <c r="A14" s="92" t="s">
        <v>8</v>
      </c>
      <c r="B14" s="93"/>
      <c r="C14" s="93"/>
      <c r="D14" s="11" t="s">
        <v>7</v>
      </c>
      <c r="E14" s="145"/>
      <c r="F14" s="145"/>
      <c r="G14" s="145"/>
      <c r="H14" s="143"/>
      <c r="I14" s="144"/>
    </row>
    <row r="15" spans="1:9" ht="36" customHeight="1" x14ac:dyDescent="0.25">
      <c r="A15" s="12" t="s">
        <v>18</v>
      </c>
      <c r="B15" s="94">
        <f>Calculations!E18</f>
        <v>0</v>
      </c>
      <c r="C15" s="95"/>
      <c r="D15" s="98" t="s">
        <v>188</v>
      </c>
      <c r="E15" s="83"/>
      <c r="F15" s="83"/>
      <c r="G15" s="83"/>
      <c r="H15" s="83"/>
      <c r="I15" s="84"/>
    </row>
    <row r="16" spans="1:9" ht="54.75" customHeight="1" x14ac:dyDescent="0.25">
      <c r="A16" s="13" t="s">
        <v>23</v>
      </c>
      <c r="B16" s="99">
        <f>Calculations!E23</f>
        <v>0</v>
      </c>
      <c r="C16" s="100"/>
      <c r="D16" s="98" t="s">
        <v>189</v>
      </c>
      <c r="E16" s="83"/>
      <c r="F16" s="83"/>
      <c r="G16" s="83"/>
      <c r="H16" s="83"/>
      <c r="I16" s="84"/>
    </row>
    <row r="17" spans="1:9" ht="37.5" customHeight="1" x14ac:dyDescent="0.25">
      <c r="A17" s="13" t="s">
        <v>19</v>
      </c>
      <c r="B17" s="96">
        <f>Calculations!E28</f>
        <v>0</v>
      </c>
      <c r="C17" s="97"/>
      <c r="D17" s="82" t="s">
        <v>102</v>
      </c>
      <c r="E17" s="83"/>
      <c r="F17" s="83"/>
      <c r="G17" s="83"/>
      <c r="H17" s="83"/>
      <c r="I17" s="84"/>
    </row>
    <row r="18" spans="1:9" ht="28.35" customHeight="1" x14ac:dyDescent="0.25">
      <c r="A18" s="12" t="s">
        <v>20</v>
      </c>
      <c r="B18" s="96">
        <f>Calculations!E33</f>
        <v>0</v>
      </c>
      <c r="C18" s="97"/>
      <c r="D18" s="82" t="s">
        <v>10</v>
      </c>
      <c r="E18" s="83"/>
      <c r="F18" s="83"/>
      <c r="G18" s="83"/>
      <c r="H18" s="83"/>
      <c r="I18" s="84"/>
    </row>
    <row r="19" spans="1:9" ht="49.5" customHeight="1" x14ac:dyDescent="0.25">
      <c r="A19" s="12" t="s">
        <v>77</v>
      </c>
      <c r="B19" s="96">
        <f>Calculations!E37</f>
        <v>0</v>
      </c>
      <c r="C19" s="97"/>
      <c r="D19" s="82" t="s">
        <v>78</v>
      </c>
      <c r="E19" s="85"/>
      <c r="F19" s="85"/>
      <c r="G19" s="85"/>
      <c r="H19" s="85"/>
      <c r="I19" s="86"/>
    </row>
    <row r="20" spans="1:9" ht="28.35" customHeight="1" x14ac:dyDescent="0.25">
      <c r="A20" s="13" t="s">
        <v>21</v>
      </c>
      <c r="B20" s="96">
        <f>Calculations!E41</f>
        <v>0</v>
      </c>
      <c r="C20" s="97"/>
      <c r="D20" s="82" t="s">
        <v>75</v>
      </c>
      <c r="E20" s="83"/>
      <c r="F20" s="83"/>
      <c r="G20" s="83"/>
      <c r="H20" s="83"/>
      <c r="I20" s="84"/>
    </row>
    <row r="21" spans="1:9" ht="28.35" customHeight="1" x14ac:dyDescent="0.25">
      <c r="A21" s="12" t="s">
        <v>22</v>
      </c>
      <c r="B21" s="135">
        <f>(B15+B16+B17+B18+B19+B20)*0.2</f>
        <v>0</v>
      </c>
      <c r="C21" s="136"/>
      <c r="D21" s="82" t="s">
        <v>24</v>
      </c>
      <c r="E21" s="83"/>
      <c r="F21" s="83"/>
      <c r="G21" s="83"/>
      <c r="H21" s="83"/>
      <c r="I21" s="84"/>
    </row>
    <row r="22" spans="1:9" ht="28.35" customHeight="1" x14ac:dyDescent="0.25">
      <c r="A22" s="12" t="s">
        <v>11</v>
      </c>
      <c r="B22" s="135">
        <f>SUM(B15:C21)</f>
        <v>0</v>
      </c>
      <c r="C22" s="136"/>
      <c r="D22" s="82" t="s">
        <v>12</v>
      </c>
      <c r="E22" s="87"/>
      <c r="F22" s="87"/>
      <c r="G22" s="87"/>
      <c r="H22" s="87"/>
      <c r="I22" s="88"/>
    </row>
    <row r="23" spans="1:9" ht="36" customHeight="1" x14ac:dyDescent="0.25">
      <c r="A23" s="13" t="s">
        <v>73</v>
      </c>
      <c r="B23" s="101"/>
      <c r="C23" s="102"/>
      <c r="D23" s="82" t="s">
        <v>195</v>
      </c>
      <c r="E23" s="83"/>
      <c r="F23" s="83"/>
      <c r="G23" s="83"/>
      <c r="H23" s="83"/>
      <c r="I23" s="84"/>
    </row>
    <row r="24" spans="1:9" ht="28.35" customHeight="1" thickBot="1" x14ac:dyDescent="0.3">
      <c r="A24" s="13" t="s">
        <v>14</v>
      </c>
      <c r="B24" s="137">
        <f>(B23/100)*B22</f>
        <v>0</v>
      </c>
      <c r="C24" s="138"/>
      <c r="D24" s="82" t="s">
        <v>74</v>
      </c>
      <c r="E24" s="87"/>
      <c r="F24" s="87"/>
      <c r="G24" s="87"/>
      <c r="H24" s="87"/>
      <c r="I24" s="88"/>
    </row>
    <row r="25" spans="1:9" ht="30" customHeight="1" thickBot="1" x14ac:dyDescent="0.3">
      <c r="A25" s="2" t="s">
        <v>13</v>
      </c>
      <c r="B25" s="146">
        <f>B22+B24</f>
        <v>0</v>
      </c>
      <c r="C25" s="147"/>
      <c r="D25" s="125" t="s">
        <v>15</v>
      </c>
      <c r="E25" s="126"/>
      <c r="F25" s="126"/>
      <c r="G25" s="126"/>
      <c r="H25" s="126"/>
      <c r="I25" s="127"/>
    </row>
    <row r="26" spans="1:9" ht="28.35" customHeight="1" x14ac:dyDescent="0.25">
      <c r="A26" s="128" t="s">
        <v>17</v>
      </c>
      <c r="B26" s="148"/>
      <c r="C26" s="148"/>
      <c r="D26" s="148"/>
      <c r="E26" s="148"/>
      <c r="F26" s="148"/>
      <c r="G26" s="148"/>
      <c r="H26" s="148"/>
      <c r="I26" s="149"/>
    </row>
    <row r="27" spans="1:9" ht="14.1" customHeight="1" x14ac:dyDescent="0.25">
      <c r="A27" s="128" t="s">
        <v>16</v>
      </c>
      <c r="B27" s="129"/>
      <c r="C27" s="129"/>
      <c r="D27" s="129"/>
      <c r="E27" s="129"/>
      <c r="F27" s="129"/>
      <c r="G27" s="129"/>
      <c r="H27" s="129"/>
      <c r="I27" s="130"/>
    </row>
    <row r="28" spans="1:9" ht="14.1" customHeight="1" x14ac:dyDescent="0.25">
      <c r="A28" s="74" t="s">
        <v>193</v>
      </c>
      <c r="B28" s="75"/>
      <c r="C28" s="75"/>
      <c r="D28" s="75"/>
      <c r="E28" s="75"/>
      <c r="F28" s="75"/>
      <c r="G28" s="75"/>
      <c r="H28" s="75"/>
      <c r="I28" s="76"/>
    </row>
    <row r="29" spans="1:9" ht="14.1" customHeight="1" x14ac:dyDescent="0.25">
      <c r="A29" s="74" t="s">
        <v>96</v>
      </c>
      <c r="B29" s="75"/>
      <c r="C29" s="75"/>
      <c r="D29" s="75"/>
      <c r="E29" s="75"/>
      <c r="F29" s="75"/>
      <c r="G29" s="75"/>
      <c r="H29" s="75"/>
      <c r="I29" s="76"/>
    </row>
    <row r="30" spans="1:9" ht="16.5" customHeight="1" x14ac:dyDescent="0.25">
      <c r="A30" s="74" t="s">
        <v>97</v>
      </c>
      <c r="B30" s="75"/>
      <c r="C30" s="75"/>
      <c r="D30" s="75"/>
      <c r="E30" s="75"/>
      <c r="F30" s="75"/>
      <c r="G30" s="75"/>
      <c r="H30" s="75"/>
      <c r="I30" s="76"/>
    </row>
    <row r="31" spans="1:9" ht="15.75" customHeight="1" thickBot="1" x14ac:dyDescent="0.3">
      <c r="A31" s="150" t="s">
        <v>98</v>
      </c>
      <c r="B31" s="151"/>
      <c r="C31" s="151"/>
      <c r="D31" s="36"/>
      <c r="E31" s="32"/>
      <c r="F31" s="32"/>
      <c r="G31" s="32"/>
      <c r="H31" s="32"/>
      <c r="I31" s="33"/>
    </row>
    <row r="32" spans="1:9" ht="14.1" customHeight="1" x14ac:dyDescent="0.25">
      <c r="A32" s="74" t="s">
        <v>99</v>
      </c>
      <c r="B32" s="75"/>
      <c r="C32" s="75"/>
      <c r="D32" s="75"/>
      <c r="E32" s="75"/>
      <c r="F32" s="75"/>
      <c r="G32" s="75"/>
      <c r="H32" s="75"/>
      <c r="I32" s="76"/>
    </row>
    <row r="33" spans="1:13" ht="14.1" customHeight="1" thickBot="1" x14ac:dyDescent="0.3">
      <c r="A33" s="37" t="s">
        <v>100</v>
      </c>
      <c r="B33" s="152"/>
      <c r="C33" s="152"/>
      <c r="D33" s="32"/>
      <c r="E33" s="32"/>
      <c r="F33" s="32"/>
      <c r="G33" s="32"/>
      <c r="H33" s="32"/>
      <c r="I33" s="33"/>
    </row>
    <row r="34" spans="1:13" ht="28.35" customHeight="1" x14ac:dyDescent="0.25">
      <c r="A34" s="74" t="s">
        <v>190</v>
      </c>
      <c r="B34" s="75"/>
      <c r="C34" s="75"/>
      <c r="D34" s="75"/>
      <c r="E34" s="75"/>
      <c r="F34" s="75"/>
      <c r="G34" s="75"/>
      <c r="H34" s="75"/>
      <c r="I34" s="76"/>
    </row>
    <row r="35" spans="1:13" ht="30" customHeight="1" x14ac:dyDescent="0.25">
      <c r="A35" s="153" t="s">
        <v>191</v>
      </c>
      <c r="B35" s="75"/>
      <c r="C35" s="75"/>
      <c r="D35" s="75"/>
      <c r="E35" s="75"/>
      <c r="F35" s="75"/>
      <c r="G35" s="75"/>
      <c r="H35" s="75"/>
      <c r="I35" s="76"/>
      <c r="M35" t="s">
        <v>9</v>
      </c>
    </row>
    <row r="36" spans="1:13" ht="14.1" customHeight="1" x14ac:dyDescent="0.25">
      <c r="A36" s="74" t="s">
        <v>192</v>
      </c>
      <c r="B36" s="139"/>
      <c r="C36" s="139"/>
      <c r="D36" s="139"/>
      <c r="E36" s="139"/>
      <c r="F36" s="139"/>
      <c r="G36" s="139"/>
      <c r="H36" s="139"/>
      <c r="I36" s="140"/>
    </row>
    <row r="37" spans="1:13" ht="14.1" customHeight="1" thickBot="1" x14ac:dyDescent="0.3">
      <c r="A37" s="141"/>
      <c r="B37" s="142"/>
      <c r="C37" s="142"/>
      <c r="D37" s="142"/>
      <c r="E37" s="142"/>
      <c r="F37" s="142"/>
      <c r="G37" s="142"/>
      <c r="H37" s="142"/>
      <c r="I37" s="14" t="s">
        <v>101</v>
      </c>
    </row>
  </sheetData>
  <mergeCells count="51">
    <mergeCell ref="A36:I36"/>
    <mergeCell ref="A37:H37"/>
    <mergeCell ref="H14:I14"/>
    <mergeCell ref="E14:G14"/>
    <mergeCell ref="D15:I15"/>
    <mergeCell ref="D17:I17"/>
    <mergeCell ref="D20:I20"/>
    <mergeCell ref="A32:I32"/>
    <mergeCell ref="A34:I34"/>
    <mergeCell ref="B17:C17"/>
    <mergeCell ref="B21:C21"/>
    <mergeCell ref="B25:C25"/>
    <mergeCell ref="A26:I26"/>
    <mergeCell ref="A31:C31"/>
    <mergeCell ref="B33:C33"/>
    <mergeCell ref="A35:I35"/>
    <mergeCell ref="G12:I12"/>
    <mergeCell ref="A11:A12"/>
    <mergeCell ref="B11:F12"/>
    <mergeCell ref="A29:I29"/>
    <mergeCell ref="D25:I25"/>
    <mergeCell ref="A27:I27"/>
    <mergeCell ref="A13:I13"/>
    <mergeCell ref="B22:C22"/>
    <mergeCell ref="A28:I28"/>
    <mergeCell ref="B19:C19"/>
    <mergeCell ref="B24:C24"/>
    <mergeCell ref="D22:I22"/>
    <mergeCell ref="A1:I1"/>
    <mergeCell ref="H10:I10"/>
    <mergeCell ref="B9:F9"/>
    <mergeCell ref="B10:F10"/>
    <mergeCell ref="B7:F7"/>
    <mergeCell ref="H7:I7"/>
    <mergeCell ref="B8:F8"/>
    <mergeCell ref="A30:I30"/>
    <mergeCell ref="A2:I2"/>
    <mergeCell ref="A4:I4"/>
    <mergeCell ref="D21:I21"/>
    <mergeCell ref="D19:I19"/>
    <mergeCell ref="D24:I24"/>
    <mergeCell ref="G11:I11"/>
    <mergeCell ref="A14:C14"/>
    <mergeCell ref="B15:C15"/>
    <mergeCell ref="B18:C18"/>
    <mergeCell ref="B20:C20"/>
    <mergeCell ref="D16:I16"/>
    <mergeCell ref="B16:C16"/>
    <mergeCell ref="D18:I18"/>
    <mergeCell ref="B23:C23"/>
    <mergeCell ref="D23:I23"/>
  </mergeCells>
  <pageMargins left="0.5" right="0.25"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A479B9-09CF-4DF9-A3C4-3A10ED9C0E63}">
  <dimension ref="A1:F43"/>
  <sheetViews>
    <sheetView workbookViewId="0">
      <selection activeCell="J25" sqref="J25"/>
    </sheetView>
  </sheetViews>
  <sheetFormatPr defaultRowHeight="15" x14ac:dyDescent="0.25"/>
  <cols>
    <col min="1" max="1" width="84" customWidth="1"/>
    <col min="2" max="2" width="10.7109375" customWidth="1"/>
    <col min="3" max="3" width="13.140625" style="25" customWidth="1"/>
    <col min="4" max="4" width="12.140625" style="24" customWidth="1"/>
    <col min="5" max="5" width="14.7109375" style="19" customWidth="1"/>
    <col min="6" max="6" width="14" bestFit="1" customWidth="1"/>
    <col min="8" max="8" width="10.140625" customWidth="1"/>
  </cols>
  <sheetData>
    <row r="1" spans="1:6" s="17" customFormat="1" x14ac:dyDescent="0.25">
      <c r="A1" s="17" t="s">
        <v>58</v>
      </c>
      <c r="C1" s="26"/>
      <c r="D1" s="23"/>
      <c r="E1" s="18"/>
    </row>
    <row r="2" spans="1:6" s="17" customFormat="1" x14ac:dyDescent="0.25">
      <c r="B2" s="158" t="s">
        <v>206</v>
      </c>
      <c r="C2" s="158"/>
      <c r="D2" s="23"/>
      <c r="E2" s="18"/>
    </row>
    <row r="3" spans="1:6" s="17" customFormat="1" x14ac:dyDescent="0.25">
      <c r="A3" s="17" t="s">
        <v>63</v>
      </c>
      <c r="B3" s="44" t="s">
        <v>203</v>
      </c>
      <c r="C3" s="45" t="s">
        <v>203</v>
      </c>
      <c r="D3" s="23"/>
      <c r="E3" s="23" t="s">
        <v>197</v>
      </c>
      <c r="F3" s="44"/>
    </row>
    <row r="4" spans="1:6" s="17" customFormat="1" x14ac:dyDescent="0.25">
      <c r="A4" s="17" t="s">
        <v>103</v>
      </c>
      <c r="B4" s="23" t="s">
        <v>202</v>
      </c>
      <c r="C4" s="44" t="s">
        <v>204</v>
      </c>
      <c r="D4" s="44" t="s">
        <v>104</v>
      </c>
      <c r="E4" s="44" t="s">
        <v>198</v>
      </c>
      <c r="F4" s="44" t="s">
        <v>105</v>
      </c>
    </row>
    <row r="5" spans="1:6" x14ac:dyDescent="0.25">
      <c r="A5" s="62" t="s">
        <v>200</v>
      </c>
      <c r="B5" s="21"/>
      <c r="C5" s="20"/>
      <c r="D5" s="43"/>
      <c r="E5" s="73" t="str" cm="1">
        <f t="array" ref="E5">_xlfn.XLOOKUP(B5&amp;C5,'Vol to Wt Conversions'!AA4:AA70&amp;'Vol to Wt Conversions'!AB4:AB70,'Vol to Wt Conversions'!AE4:AE70,"0")</f>
        <v>0</v>
      </c>
      <c r="F5" s="68">
        <f>IFERROR(D5*E5,"0")</f>
        <v>0</v>
      </c>
    </row>
    <row r="6" spans="1:6" x14ac:dyDescent="0.25">
      <c r="A6" s="63"/>
      <c r="B6" s="21"/>
      <c r="C6" s="20"/>
      <c r="D6" s="43"/>
      <c r="E6" s="73" cm="1">
        <f t="array" ref="E6">_xlfn.XLOOKUP(B6&amp;C6,'Vol to Wt Conversions'!AA5:AA71&amp;'Vol to Wt Conversions'!AB5:AB71,'Vol to Wt Conversions'!AE5:AE71,"Material Not Found")</f>
        <v>0</v>
      </c>
      <c r="F6" s="68">
        <f>IFERROR(D6*E6,"0")</f>
        <v>0</v>
      </c>
    </row>
    <row r="7" spans="1:6" x14ac:dyDescent="0.25">
      <c r="A7" s="61"/>
      <c r="B7" s="21"/>
      <c r="C7" s="20"/>
      <c r="D7" s="43"/>
      <c r="E7" s="20" cm="1">
        <f t="array" ref="E7">_xlfn.XLOOKUP(B7&amp;C7,'Vol to Wt Conversions'!AA6:AA72&amp;'Vol to Wt Conversions'!AB6:AB72,'Vol to Wt Conversions'!AE6:AE72,"Material Not Found")</f>
        <v>0</v>
      </c>
      <c r="F7" s="61">
        <f>D7*E7</f>
        <v>0</v>
      </c>
    </row>
    <row r="8" spans="1:6" x14ac:dyDescent="0.25">
      <c r="A8" s="64" t="s">
        <v>201</v>
      </c>
      <c r="B8" s="21"/>
      <c r="C8" s="20"/>
      <c r="D8" s="43"/>
      <c r="E8" s="20" cm="1">
        <f t="array" ref="E8">_xlfn.XLOOKUP(B8&amp;C8,'Vol to Wt Conversions'!AA7:AA73&amp;'Vol to Wt Conversions'!AB7:AB73,'Vol to Wt Conversions'!AE7:AE73,"Material Not Found")</f>
        <v>0</v>
      </c>
      <c r="F8" s="66">
        <f>D8*E8</f>
        <v>0</v>
      </c>
    </row>
    <row r="9" spans="1:6" x14ac:dyDescent="0.25">
      <c r="A9" s="65"/>
      <c r="B9" s="21"/>
      <c r="C9" s="20"/>
      <c r="D9" s="43"/>
      <c r="E9" s="20" cm="1">
        <f t="array" ref="E9">_xlfn.XLOOKUP(B9&amp;C9,'Vol to Wt Conversions'!AA8:AA74&amp;'Vol to Wt Conversions'!AB8:AB74,'Vol to Wt Conversions'!AE8:AE74,"Material Not Found")</f>
        <v>0</v>
      </c>
      <c r="F9" s="66">
        <f>D9*E9</f>
        <v>0</v>
      </c>
    </row>
    <row r="10" spans="1:6" x14ac:dyDescent="0.25">
      <c r="A10" s="65"/>
      <c r="B10" s="21"/>
      <c r="C10" s="20"/>
      <c r="D10" s="43"/>
      <c r="E10" s="20" cm="1">
        <f t="array" ref="E10">_xlfn.XLOOKUP(B10&amp;C10,'Vol to Wt Conversions'!AA9:AA75&amp;'Vol to Wt Conversions'!AB9:AB75,'Vol to Wt Conversions'!AE9:AE75,"Material Not Found")</f>
        <v>0</v>
      </c>
      <c r="F10" s="66">
        <f>D10*E10</f>
        <v>0</v>
      </c>
    </row>
    <row r="11" spans="1:6" x14ac:dyDescent="0.25">
      <c r="B11" s="48"/>
      <c r="D11" s="46"/>
    </row>
    <row r="12" spans="1:6" x14ac:dyDescent="0.25">
      <c r="A12" s="47" t="s">
        <v>205</v>
      </c>
      <c r="B12" s="154">
        <f>SUM(F5:F7)</f>
        <v>0</v>
      </c>
      <c r="C12" s="155"/>
      <c r="D12" s="155"/>
      <c r="E12" s="155"/>
      <c r="F12" s="156"/>
    </row>
    <row r="13" spans="1:6" x14ac:dyDescent="0.25">
      <c r="A13" s="47" t="s">
        <v>207</v>
      </c>
      <c r="B13" s="157">
        <f>SUM(F8:F10)</f>
        <v>0</v>
      </c>
      <c r="C13" s="157"/>
      <c r="D13" s="157"/>
      <c r="E13" s="157"/>
      <c r="F13" s="157"/>
    </row>
    <row r="14" spans="1:6" x14ac:dyDescent="0.25">
      <c r="D14" s="46"/>
    </row>
    <row r="15" spans="1:6" x14ac:dyDescent="0.25">
      <c r="A15" s="47" t="s">
        <v>106</v>
      </c>
      <c r="B15" s="47" t="s">
        <v>56</v>
      </c>
      <c r="C15" s="49" t="s">
        <v>55</v>
      </c>
      <c r="D15" s="50" t="s">
        <v>61</v>
      </c>
      <c r="E15" s="50" t="s">
        <v>62</v>
      </c>
    </row>
    <row r="16" spans="1:6" x14ac:dyDescent="0.25">
      <c r="A16" s="20" t="s">
        <v>57</v>
      </c>
      <c r="B16" s="20" t="s">
        <v>54</v>
      </c>
      <c r="C16" s="60">
        <f>B12</f>
        <v>0</v>
      </c>
      <c r="D16" s="39"/>
      <c r="E16" s="59">
        <f>C16*D16</f>
        <v>0</v>
      </c>
    </row>
    <row r="17" spans="1:5" x14ac:dyDescent="0.25">
      <c r="A17" s="20" t="s">
        <v>60</v>
      </c>
      <c r="B17" s="20" t="s">
        <v>54</v>
      </c>
      <c r="C17" s="60">
        <f>B12</f>
        <v>0</v>
      </c>
      <c r="D17" s="39"/>
      <c r="E17" s="59">
        <f>C17*D17</f>
        <v>0</v>
      </c>
    </row>
    <row r="18" spans="1:5" x14ac:dyDescent="0.25">
      <c r="A18" s="47" t="s">
        <v>64</v>
      </c>
      <c r="B18" s="47"/>
      <c r="C18" s="52"/>
      <c r="D18" s="50"/>
      <c r="E18" s="59">
        <f>E16+E17</f>
        <v>0</v>
      </c>
    </row>
    <row r="19" spans="1:5" x14ac:dyDescent="0.25">
      <c r="D19" s="46"/>
      <c r="E19" s="56"/>
    </row>
    <row r="20" spans="1:5" x14ac:dyDescent="0.25">
      <c r="A20" s="47" t="s">
        <v>107</v>
      </c>
      <c r="B20" s="47" t="s">
        <v>56</v>
      </c>
      <c r="C20" s="49" t="s">
        <v>55</v>
      </c>
      <c r="D20" s="50" t="s">
        <v>61</v>
      </c>
      <c r="E20" s="50" t="s">
        <v>62</v>
      </c>
    </row>
    <row r="21" spans="1:5" x14ac:dyDescent="0.25">
      <c r="A21" s="20" t="s">
        <v>72</v>
      </c>
      <c r="B21" s="20" t="s">
        <v>54</v>
      </c>
      <c r="C21" s="67">
        <f>B13</f>
        <v>0</v>
      </c>
      <c r="D21" s="39"/>
      <c r="E21" s="69">
        <f>C21*D21</f>
        <v>0</v>
      </c>
    </row>
    <row r="22" spans="1:5" x14ac:dyDescent="0.25">
      <c r="A22" s="20" t="s">
        <v>71</v>
      </c>
      <c r="B22" s="20" t="s">
        <v>54</v>
      </c>
      <c r="C22" s="67">
        <f>B13</f>
        <v>0</v>
      </c>
      <c r="D22" s="39"/>
      <c r="E22" s="69">
        <f>C22*D22</f>
        <v>0</v>
      </c>
    </row>
    <row r="23" spans="1:5" x14ac:dyDescent="0.25">
      <c r="A23" s="47" t="s">
        <v>65</v>
      </c>
      <c r="B23" s="47"/>
      <c r="C23" s="53"/>
      <c r="D23" s="51"/>
      <c r="E23" s="70">
        <f>E21-E22</f>
        <v>0</v>
      </c>
    </row>
    <row r="24" spans="1:5" x14ac:dyDescent="0.25">
      <c r="A24" s="17"/>
      <c r="B24" s="17"/>
      <c r="C24" s="26"/>
      <c r="D24" s="46"/>
      <c r="E24" s="57"/>
    </row>
    <row r="25" spans="1:5" x14ac:dyDescent="0.25">
      <c r="A25" s="47" t="s">
        <v>108</v>
      </c>
      <c r="B25" s="47" t="s">
        <v>56</v>
      </c>
      <c r="C25" s="49" t="s">
        <v>55</v>
      </c>
      <c r="D25" s="50" t="s">
        <v>61</v>
      </c>
      <c r="E25" s="50" t="s">
        <v>62</v>
      </c>
    </row>
    <row r="26" spans="1:5" x14ac:dyDescent="0.25">
      <c r="A26" s="20" t="s">
        <v>66</v>
      </c>
      <c r="B26" s="20" t="s">
        <v>68</v>
      </c>
      <c r="C26" s="39"/>
      <c r="D26" s="39"/>
      <c r="E26" s="71">
        <f>C26*D26</f>
        <v>0</v>
      </c>
    </row>
    <row r="27" spans="1:5" x14ac:dyDescent="0.25">
      <c r="A27" s="20" t="s">
        <v>59</v>
      </c>
      <c r="B27" s="20" t="s">
        <v>68</v>
      </c>
      <c r="C27" s="39"/>
      <c r="D27" s="39"/>
      <c r="E27" s="71">
        <f>C27*D27</f>
        <v>0</v>
      </c>
    </row>
    <row r="28" spans="1:5" x14ac:dyDescent="0.25">
      <c r="A28" s="47" t="s">
        <v>67</v>
      </c>
      <c r="B28" s="47"/>
      <c r="C28" s="53"/>
      <c r="D28" s="51"/>
      <c r="E28" s="72">
        <f>E26-E27</f>
        <v>0</v>
      </c>
    </row>
    <row r="29" spans="1:5" x14ac:dyDescent="0.25">
      <c r="C29" s="54"/>
      <c r="D29" s="46"/>
      <c r="E29" s="56"/>
    </row>
    <row r="30" spans="1:5" x14ac:dyDescent="0.25">
      <c r="A30" s="47" t="s">
        <v>109</v>
      </c>
      <c r="B30" s="47" t="s">
        <v>56</v>
      </c>
      <c r="C30" s="49" t="s">
        <v>55</v>
      </c>
      <c r="D30" s="50" t="s">
        <v>61</v>
      </c>
      <c r="E30" s="50" t="s">
        <v>62</v>
      </c>
    </row>
    <row r="31" spans="1:5" x14ac:dyDescent="0.25">
      <c r="A31" s="20" t="s">
        <v>69</v>
      </c>
      <c r="B31" s="20" t="s">
        <v>68</v>
      </c>
      <c r="C31" s="39"/>
      <c r="D31" s="39"/>
      <c r="E31" s="71">
        <f>C31*D31</f>
        <v>0</v>
      </c>
    </row>
    <row r="32" spans="1:5" x14ac:dyDescent="0.25">
      <c r="A32" s="20" t="s">
        <v>59</v>
      </c>
      <c r="B32" s="20" t="s">
        <v>68</v>
      </c>
      <c r="C32" s="39"/>
      <c r="D32" s="39"/>
      <c r="E32" s="71">
        <f>C32*D32</f>
        <v>0</v>
      </c>
    </row>
    <row r="33" spans="1:5" x14ac:dyDescent="0.25">
      <c r="A33" s="47" t="s">
        <v>67</v>
      </c>
      <c r="B33" s="47"/>
      <c r="C33" s="53"/>
      <c r="D33" s="51"/>
      <c r="E33" s="72">
        <f>E31-E32</f>
        <v>0</v>
      </c>
    </row>
    <row r="34" spans="1:5" x14ac:dyDescent="0.25">
      <c r="A34" s="17"/>
      <c r="B34" s="17"/>
      <c r="C34" s="26"/>
      <c r="D34" s="55"/>
      <c r="E34" s="58"/>
    </row>
    <row r="35" spans="1:5" x14ac:dyDescent="0.25">
      <c r="A35" s="47" t="s">
        <v>110</v>
      </c>
      <c r="B35" s="47" t="s">
        <v>56</v>
      </c>
      <c r="C35" s="49" t="s">
        <v>55</v>
      </c>
      <c r="D35" s="50" t="s">
        <v>61</v>
      </c>
      <c r="E35" s="50" t="s">
        <v>62</v>
      </c>
    </row>
    <row r="36" spans="1:5" x14ac:dyDescent="0.25">
      <c r="A36" s="20" t="s">
        <v>80</v>
      </c>
      <c r="B36" s="20" t="s">
        <v>79</v>
      </c>
      <c r="C36" s="39"/>
      <c r="D36" s="39"/>
      <c r="E36" s="71">
        <f>C36*D36</f>
        <v>0</v>
      </c>
    </row>
    <row r="37" spans="1:5" x14ac:dyDescent="0.25">
      <c r="A37" s="47" t="s">
        <v>70</v>
      </c>
      <c r="B37" s="47"/>
      <c r="C37" s="53"/>
      <c r="D37" s="51"/>
      <c r="E37" s="72">
        <f>E36</f>
        <v>0</v>
      </c>
    </row>
    <row r="38" spans="1:5" x14ac:dyDescent="0.25">
      <c r="A38" s="17"/>
      <c r="B38" s="17"/>
      <c r="C38" s="26"/>
      <c r="D38" s="55"/>
      <c r="E38" s="58"/>
    </row>
    <row r="39" spans="1:5" x14ac:dyDescent="0.25">
      <c r="A39" s="47" t="s">
        <v>111</v>
      </c>
      <c r="B39" s="47" t="s">
        <v>56</v>
      </c>
      <c r="C39" s="49" t="s">
        <v>55</v>
      </c>
      <c r="D39" s="50" t="s">
        <v>61</v>
      </c>
      <c r="E39" s="50" t="s">
        <v>62</v>
      </c>
    </row>
    <row r="40" spans="1:5" x14ac:dyDescent="0.25">
      <c r="A40" s="20" t="s">
        <v>76</v>
      </c>
      <c r="B40" s="20" t="s">
        <v>68</v>
      </c>
      <c r="C40" s="39"/>
      <c r="D40" s="39"/>
      <c r="E40" s="71">
        <f>C40*D40</f>
        <v>0</v>
      </c>
    </row>
    <row r="41" spans="1:5" x14ac:dyDescent="0.25">
      <c r="A41" s="47" t="s">
        <v>70</v>
      </c>
      <c r="B41" s="47"/>
      <c r="C41" s="53"/>
      <c r="D41" s="51"/>
      <c r="E41" s="72">
        <f>E40</f>
        <v>0</v>
      </c>
    </row>
    <row r="42" spans="1:5" x14ac:dyDescent="0.25">
      <c r="A42" s="47"/>
      <c r="B42" s="17"/>
      <c r="C42" s="26"/>
      <c r="D42" s="55"/>
      <c r="E42" s="22"/>
    </row>
    <row r="43" spans="1:5" x14ac:dyDescent="0.25">
      <c r="A43" t="s">
        <v>187</v>
      </c>
    </row>
  </sheetData>
  <mergeCells count="3">
    <mergeCell ref="B12:F12"/>
    <mergeCell ref="B13:F13"/>
    <mergeCell ref="B2:C2"/>
  </mergeCells>
  <dataValidations count="2">
    <dataValidation type="list" allowBlank="1" showInputMessage="1" showErrorMessage="1" sqref="B5:B10" xr:uid="{2B18225B-4592-47B2-9B5A-5EF33BBDC0B2}">
      <formula1>Material_Type</formula1>
    </dataValidation>
    <dataValidation type="list" allowBlank="1" showInputMessage="1" showErrorMessage="1" sqref="C5:C10" xr:uid="{DBE6A5A6-27B1-429D-821F-7941EA0FD3F6}">
      <formula1>INDIRECT(B5)</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3B8DCC-D10B-4865-9DF8-757D3266112C}">
  <dimension ref="A1:AE70"/>
  <sheetViews>
    <sheetView topLeftCell="L1" workbookViewId="0">
      <selection activeCell="Y27" sqref="Y27"/>
    </sheetView>
  </sheetViews>
  <sheetFormatPr defaultRowHeight="15" x14ac:dyDescent="0.25"/>
  <cols>
    <col min="1" max="1" width="20.28515625" customWidth="1"/>
    <col min="2" max="2" width="8.42578125" customWidth="1"/>
    <col min="3" max="3" width="7.5703125" bestFit="1" customWidth="1"/>
    <col min="6" max="6" width="22" customWidth="1"/>
    <col min="7" max="7" width="4" customWidth="1"/>
    <col min="8" max="8" width="7.5703125" bestFit="1" customWidth="1"/>
    <col min="11" max="11" width="28.5703125" bestFit="1" customWidth="1"/>
    <col min="12" max="12" width="7.7109375" bestFit="1" customWidth="1"/>
    <col min="13" max="13" width="7.5703125" bestFit="1" customWidth="1"/>
    <col min="16" max="16" width="26.85546875" bestFit="1" customWidth="1"/>
    <col min="17" max="17" width="7.7109375" bestFit="1" customWidth="1"/>
    <col min="18" max="18" width="7.5703125" bestFit="1" customWidth="1"/>
    <col min="27" max="27" width="11.140625" bestFit="1" customWidth="1"/>
  </cols>
  <sheetData>
    <row r="1" spans="1:31" x14ac:dyDescent="0.25">
      <c r="A1" t="s">
        <v>112</v>
      </c>
    </row>
    <row r="2" spans="1:31" x14ac:dyDescent="0.25">
      <c r="A2" t="s">
        <v>187</v>
      </c>
    </row>
    <row r="3" spans="1:31" ht="60" x14ac:dyDescent="0.25">
      <c r="A3" s="17" t="s">
        <v>113</v>
      </c>
      <c r="B3" s="17" t="s">
        <v>114</v>
      </c>
      <c r="C3" s="38" t="s">
        <v>115</v>
      </c>
      <c r="D3" s="38" t="s">
        <v>116</v>
      </c>
      <c r="F3" s="17" t="s">
        <v>117</v>
      </c>
      <c r="G3" s="17" t="s">
        <v>114</v>
      </c>
      <c r="H3" s="38" t="s">
        <v>115</v>
      </c>
      <c r="I3" s="38" t="s">
        <v>116</v>
      </c>
      <c r="K3" s="17" t="s">
        <v>118</v>
      </c>
      <c r="L3" s="17" t="s">
        <v>114</v>
      </c>
      <c r="M3" s="38" t="s">
        <v>115</v>
      </c>
      <c r="N3" s="38" t="s">
        <v>116</v>
      </c>
      <c r="P3" s="17" t="s">
        <v>119</v>
      </c>
      <c r="Q3" s="17" t="s">
        <v>114</v>
      </c>
      <c r="R3" s="38" t="s">
        <v>115</v>
      </c>
      <c r="S3" s="38" t="s">
        <v>116</v>
      </c>
      <c r="T3" s="41"/>
      <c r="U3" s="42"/>
      <c r="V3" s="42"/>
      <c r="W3" s="42"/>
      <c r="Y3" s="40" t="s">
        <v>196</v>
      </c>
      <c r="AA3" s="40" t="s">
        <v>196</v>
      </c>
      <c r="AB3" s="40" t="s">
        <v>113</v>
      </c>
      <c r="AC3" s="40" t="s">
        <v>114</v>
      </c>
      <c r="AD3" s="41" t="s">
        <v>115</v>
      </c>
      <c r="AE3" s="41" t="s">
        <v>199</v>
      </c>
    </row>
    <row r="4" spans="1:31" x14ac:dyDescent="0.25">
      <c r="A4" t="s">
        <v>120</v>
      </c>
      <c r="B4">
        <v>1</v>
      </c>
      <c r="C4">
        <v>200</v>
      </c>
      <c r="D4">
        <f>(B4*C4)/2000</f>
        <v>0.1</v>
      </c>
      <c r="F4" t="s">
        <v>121</v>
      </c>
      <c r="G4">
        <v>1</v>
      </c>
      <c r="H4">
        <v>1012</v>
      </c>
      <c r="I4">
        <f t="shared" ref="I4:I9" si="0">(G4*H4)/2000</f>
        <v>0.50600000000000001</v>
      </c>
      <c r="K4" t="s">
        <v>122</v>
      </c>
      <c r="L4">
        <v>1</v>
      </c>
      <c r="M4">
        <v>1070</v>
      </c>
      <c r="N4">
        <f t="shared" ref="N4:N7" si="1">(L4*M4)/2000</f>
        <v>0.53500000000000003</v>
      </c>
      <c r="P4" t="s">
        <v>123</v>
      </c>
      <c r="Q4">
        <v>1</v>
      </c>
      <c r="R4">
        <v>363.5</v>
      </c>
      <c r="S4">
        <f t="shared" ref="S4:S46" si="2">(Q4*R4)/2000</f>
        <v>0.18174999999999999</v>
      </c>
      <c r="U4" s="42"/>
      <c r="V4" s="42"/>
      <c r="W4" s="42"/>
      <c r="Y4" s="42" t="s">
        <v>113</v>
      </c>
      <c r="AA4" s="40" t="s">
        <v>113</v>
      </c>
      <c r="AB4" s="42" t="s">
        <v>120</v>
      </c>
      <c r="AC4" s="42">
        <v>1</v>
      </c>
      <c r="AD4" s="42">
        <v>200</v>
      </c>
      <c r="AE4" s="42">
        <f>(AC4*AD4)/2000</f>
        <v>0.1</v>
      </c>
    </row>
    <row r="5" spans="1:31" x14ac:dyDescent="0.25">
      <c r="A5" t="s">
        <v>124</v>
      </c>
      <c r="B5">
        <v>1</v>
      </c>
      <c r="C5">
        <v>750</v>
      </c>
      <c r="D5">
        <f t="shared" ref="D5:D12" si="3">(B5*C5)/2000</f>
        <v>0.375</v>
      </c>
      <c r="F5" t="s">
        <v>125</v>
      </c>
      <c r="G5">
        <v>1</v>
      </c>
      <c r="H5">
        <v>1900</v>
      </c>
      <c r="I5">
        <f t="shared" si="0"/>
        <v>0.95</v>
      </c>
      <c r="K5" t="s">
        <v>126</v>
      </c>
      <c r="L5">
        <v>1</v>
      </c>
      <c r="M5">
        <v>350</v>
      </c>
      <c r="N5">
        <f t="shared" si="1"/>
        <v>0.17499999999999999</v>
      </c>
      <c r="P5" t="s">
        <v>127</v>
      </c>
      <c r="Q5">
        <v>1</v>
      </c>
      <c r="R5">
        <v>1100</v>
      </c>
      <c r="S5">
        <f t="shared" si="2"/>
        <v>0.55000000000000004</v>
      </c>
      <c r="U5" s="42"/>
      <c r="V5" s="42"/>
      <c r="W5" s="42"/>
      <c r="Y5" s="42" t="s">
        <v>117</v>
      </c>
      <c r="AA5" s="40" t="s">
        <v>113</v>
      </c>
      <c r="AB5" s="42" t="s">
        <v>124</v>
      </c>
      <c r="AC5" s="42">
        <v>1</v>
      </c>
      <c r="AD5" s="42">
        <v>750</v>
      </c>
      <c r="AE5" s="42">
        <f t="shared" ref="AE5:AE12" si="4">(AC5*AD5)/2000</f>
        <v>0.375</v>
      </c>
    </row>
    <row r="6" spans="1:31" x14ac:dyDescent="0.25">
      <c r="A6" t="s">
        <v>128</v>
      </c>
      <c r="B6">
        <v>3.3</v>
      </c>
      <c r="C6">
        <v>2000</v>
      </c>
      <c r="D6">
        <f t="shared" si="3"/>
        <v>3.3</v>
      </c>
      <c r="F6" t="s">
        <v>129</v>
      </c>
      <c r="G6">
        <v>1</v>
      </c>
      <c r="H6">
        <v>1300</v>
      </c>
      <c r="I6">
        <f t="shared" si="0"/>
        <v>0.65</v>
      </c>
      <c r="K6" t="s">
        <v>130</v>
      </c>
      <c r="L6">
        <v>1</v>
      </c>
      <c r="M6">
        <v>1400</v>
      </c>
      <c r="N6">
        <f t="shared" si="1"/>
        <v>0.7</v>
      </c>
      <c r="P6" t="s">
        <v>131</v>
      </c>
      <c r="Q6">
        <v>1</v>
      </c>
      <c r="R6">
        <v>900</v>
      </c>
      <c r="S6">
        <f t="shared" si="2"/>
        <v>0.45</v>
      </c>
      <c r="U6" s="42"/>
      <c r="V6" s="42"/>
      <c r="W6" s="42"/>
      <c r="Y6" s="42" t="s">
        <v>118</v>
      </c>
      <c r="AA6" s="40" t="s">
        <v>113</v>
      </c>
      <c r="AB6" s="42" t="s">
        <v>128</v>
      </c>
      <c r="AC6" s="42">
        <v>3.3</v>
      </c>
      <c r="AD6" s="42">
        <v>2000</v>
      </c>
      <c r="AE6" s="42">
        <f t="shared" si="4"/>
        <v>3.3</v>
      </c>
    </row>
    <row r="7" spans="1:31" x14ac:dyDescent="0.25">
      <c r="A7" t="s">
        <v>132</v>
      </c>
      <c r="B7">
        <v>1</v>
      </c>
      <c r="C7">
        <v>484</v>
      </c>
      <c r="D7">
        <f t="shared" si="3"/>
        <v>0.24199999999999999</v>
      </c>
      <c r="F7" t="s">
        <v>133</v>
      </c>
      <c r="G7">
        <v>1</v>
      </c>
      <c r="H7">
        <v>945</v>
      </c>
      <c r="I7">
        <f t="shared" si="0"/>
        <v>0.47249999999999998</v>
      </c>
      <c r="K7" t="s">
        <v>134</v>
      </c>
      <c r="L7">
        <v>1</v>
      </c>
      <c r="M7">
        <v>300</v>
      </c>
      <c r="N7">
        <f t="shared" si="1"/>
        <v>0.15</v>
      </c>
      <c r="P7" t="s">
        <v>135</v>
      </c>
      <c r="Q7">
        <v>1</v>
      </c>
      <c r="R7">
        <v>500</v>
      </c>
      <c r="S7">
        <f t="shared" si="2"/>
        <v>0.25</v>
      </c>
      <c r="U7" s="42"/>
      <c r="V7" s="42"/>
      <c r="W7" s="42"/>
      <c r="Y7" s="42" t="s">
        <v>119</v>
      </c>
      <c r="AA7" s="40" t="s">
        <v>113</v>
      </c>
      <c r="AB7" s="42" t="s">
        <v>132</v>
      </c>
      <c r="AC7" s="42">
        <v>1</v>
      </c>
      <c r="AD7" s="42">
        <v>484</v>
      </c>
      <c r="AE7" s="42">
        <f t="shared" si="4"/>
        <v>0.24199999999999999</v>
      </c>
    </row>
    <row r="8" spans="1:31" x14ac:dyDescent="0.25">
      <c r="A8" t="s">
        <v>136</v>
      </c>
      <c r="B8">
        <v>1</v>
      </c>
      <c r="C8">
        <v>1855</v>
      </c>
      <c r="D8">
        <f t="shared" si="3"/>
        <v>0.92749999999999999</v>
      </c>
      <c r="F8" t="s">
        <v>137</v>
      </c>
      <c r="G8">
        <v>1</v>
      </c>
      <c r="H8">
        <v>1215</v>
      </c>
      <c r="I8">
        <f t="shared" si="0"/>
        <v>0.60750000000000004</v>
      </c>
      <c r="K8" t="s">
        <v>138</v>
      </c>
      <c r="L8">
        <v>1</v>
      </c>
      <c r="M8">
        <v>22.5</v>
      </c>
      <c r="N8">
        <f>(L8*M8)/2000</f>
        <v>1.125E-2</v>
      </c>
      <c r="P8" t="s">
        <v>139</v>
      </c>
      <c r="Q8">
        <v>1</v>
      </c>
      <c r="R8">
        <v>2000</v>
      </c>
      <c r="S8">
        <f t="shared" si="2"/>
        <v>1</v>
      </c>
      <c r="U8" s="42"/>
      <c r="V8" s="42"/>
      <c r="W8" s="42"/>
      <c r="X8" s="42"/>
      <c r="AA8" s="40" t="s">
        <v>113</v>
      </c>
      <c r="AB8" s="42" t="s">
        <v>136</v>
      </c>
      <c r="AC8" s="42">
        <v>1</v>
      </c>
      <c r="AD8" s="42">
        <v>1855</v>
      </c>
      <c r="AE8" s="42">
        <f t="shared" si="4"/>
        <v>0.92749999999999999</v>
      </c>
    </row>
    <row r="9" spans="1:31" x14ac:dyDescent="0.25">
      <c r="A9" t="s">
        <v>140</v>
      </c>
      <c r="B9">
        <v>1</v>
      </c>
      <c r="C9">
        <v>1944</v>
      </c>
      <c r="D9">
        <f t="shared" si="3"/>
        <v>0.97199999999999998</v>
      </c>
      <c r="F9" t="s">
        <v>141</v>
      </c>
      <c r="G9">
        <v>1</v>
      </c>
      <c r="H9">
        <v>1080</v>
      </c>
      <c r="I9">
        <f t="shared" si="0"/>
        <v>0.54</v>
      </c>
      <c r="K9" t="s">
        <v>142</v>
      </c>
      <c r="L9">
        <v>1</v>
      </c>
      <c r="M9">
        <v>110</v>
      </c>
      <c r="N9">
        <f>(L9*M9)/2000</f>
        <v>5.5E-2</v>
      </c>
      <c r="P9" t="s">
        <v>143</v>
      </c>
      <c r="Q9">
        <v>1</v>
      </c>
      <c r="R9">
        <v>600</v>
      </c>
      <c r="S9">
        <f t="shared" si="2"/>
        <v>0.3</v>
      </c>
      <c r="U9" s="42"/>
      <c r="V9" s="42"/>
      <c r="W9" s="42"/>
      <c r="X9" s="42"/>
      <c r="AA9" s="40" t="s">
        <v>113</v>
      </c>
      <c r="AB9" s="42" t="s">
        <v>140</v>
      </c>
      <c r="AC9" s="42">
        <v>1</v>
      </c>
      <c r="AD9" s="42">
        <v>1944</v>
      </c>
      <c r="AE9" s="42">
        <f t="shared" si="4"/>
        <v>0.97199999999999998</v>
      </c>
    </row>
    <row r="10" spans="1:31" x14ac:dyDescent="0.25">
      <c r="A10" t="s">
        <v>144</v>
      </c>
      <c r="B10">
        <v>1</v>
      </c>
      <c r="C10">
        <v>3024</v>
      </c>
      <c r="D10">
        <f t="shared" si="3"/>
        <v>1.512</v>
      </c>
      <c r="K10" t="s">
        <v>145</v>
      </c>
      <c r="L10">
        <v>1</v>
      </c>
      <c r="M10">
        <v>8</v>
      </c>
      <c r="N10">
        <f>(L10*M10)/2000</f>
        <v>4.0000000000000001E-3</v>
      </c>
      <c r="P10" t="s">
        <v>146</v>
      </c>
      <c r="Q10">
        <v>1</v>
      </c>
      <c r="R10">
        <v>875</v>
      </c>
      <c r="S10">
        <f t="shared" si="2"/>
        <v>0.4375</v>
      </c>
      <c r="U10" s="42"/>
      <c r="V10" s="42"/>
      <c r="W10" s="42"/>
      <c r="X10" s="42"/>
      <c r="AA10" s="40" t="s">
        <v>113</v>
      </c>
      <c r="AB10" s="42" t="s">
        <v>144</v>
      </c>
      <c r="AC10" s="42">
        <v>1</v>
      </c>
      <c r="AD10" s="42">
        <v>3024</v>
      </c>
      <c r="AE10" s="42">
        <f t="shared" si="4"/>
        <v>1.512</v>
      </c>
    </row>
    <row r="11" spans="1:31" x14ac:dyDescent="0.25">
      <c r="A11" t="s">
        <v>147</v>
      </c>
      <c r="B11">
        <v>1</v>
      </c>
      <c r="C11">
        <v>2919</v>
      </c>
      <c r="D11">
        <f t="shared" si="3"/>
        <v>1.4595</v>
      </c>
      <c r="K11" t="s">
        <v>148</v>
      </c>
      <c r="L11">
        <v>1</v>
      </c>
      <c r="M11">
        <v>8</v>
      </c>
      <c r="N11">
        <f>(L11*M11)/2000</f>
        <v>4.0000000000000001E-3</v>
      </c>
      <c r="P11" t="s">
        <v>149</v>
      </c>
      <c r="Q11">
        <v>1</v>
      </c>
      <c r="R11">
        <v>35</v>
      </c>
      <c r="S11">
        <f t="shared" si="2"/>
        <v>1.7500000000000002E-2</v>
      </c>
      <c r="U11" s="42"/>
      <c r="V11" s="42"/>
      <c r="W11" s="42"/>
      <c r="X11" s="42"/>
      <c r="AA11" s="40" t="s">
        <v>113</v>
      </c>
      <c r="AB11" s="42" t="s">
        <v>147</v>
      </c>
      <c r="AC11" s="42">
        <v>1</v>
      </c>
      <c r="AD11" s="42">
        <v>2919</v>
      </c>
      <c r="AE11" s="42">
        <f t="shared" si="4"/>
        <v>1.4595</v>
      </c>
    </row>
    <row r="12" spans="1:31" x14ac:dyDescent="0.25">
      <c r="A12" t="s">
        <v>150</v>
      </c>
      <c r="B12">
        <v>1</v>
      </c>
      <c r="C12">
        <v>330</v>
      </c>
      <c r="D12">
        <f t="shared" si="3"/>
        <v>0.16500000000000001</v>
      </c>
      <c r="K12" t="s">
        <v>151</v>
      </c>
      <c r="L12">
        <v>1</v>
      </c>
      <c r="M12">
        <v>40</v>
      </c>
      <c r="N12">
        <f>(L12*M12)/2000</f>
        <v>0.02</v>
      </c>
      <c r="P12" t="s">
        <v>152</v>
      </c>
      <c r="Q12">
        <v>1</v>
      </c>
      <c r="R12">
        <v>650</v>
      </c>
      <c r="S12">
        <f t="shared" si="2"/>
        <v>0.32500000000000001</v>
      </c>
      <c r="U12" s="42"/>
      <c r="V12" s="42"/>
      <c r="W12" s="42"/>
      <c r="X12" s="42"/>
      <c r="AA12" s="40" t="s">
        <v>113</v>
      </c>
      <c r="AB12" s="42" t="s">
        <v>150</v>
      </c>
      <c r="AC12" s="42">
        <v>1</v>
      </c>
      <c r="AD12" s="42">
        <v>330</v>
      </c>
      <c r="AE12" s="42">
        <f t="shared" si="4"/>
        <v>0.16500000000000001</v>
      </c>
    </row>
    <row r="13" spans="1:31" x14ac:dyDescent="0.25">
      <c r="P13" t="s">
        <v>153</v>
      </c>
      <c r="Q13">
        <v>1</v>
      </c>
      <c r="R13">
        <v>400</v>
      </c>
      <c r="S13">
        <f t="shared" si="2"/>
        <v>0.2</v>
      </c>
      <c r="U13" s="42"/>
      <c r="V13" s="42"/>
      <c r="W13" s="42"/>
      <c r="X13" s="42"/>
      <c r="AA13" s="40" t="s">
        <v>117</v>
      </c>
      <c r="AB13" s="42" t="s">
        <v>121</v>
      </c>
      <c r="AC13" s="42">
        <v>1</v>
      </c>
      <c r="AD13" s="42">
        <v>1012</v>
      </c>
      <c r="AE13" s="42">
        <f t="shared" ref="AE13:AE18" si="5">(AC13*AD13)/2000</f>
        <v>0.50600000000000001</v>
      </c>
    </row>
    <row r="14" spans="1:31" x14ac:dyDescent="0.25">
      <c r="P14" t="s">
        <v>154</v>
      </c>
      <c r="Q14">
        <v>1</v>
      </c>
      <c r="R14">
        <v>25</v>
      </c>
      <c r="S14">
        <f t="shared" si="2"/>
        <v>1.2500000000000001E-2</v>
      </c>
      <c r="U14" s="42"/>
      <c r="V14" s="42"/>
      <c r="W14" s="42"/>
      <c r="X14" s="42"/>
      <c r="AA14" s="40" t="s">
        <v>117</v>
      </c>
      <c r="AB14" s="42" t="s">
        <v>125</v>
      </c>
      <c r="AC14" s="42">
        <v>1</v>
      </c>
      <c r="AD14" s="42">
        <v>1900</v>
      </c>
      <c r="AE14" s="42">
        <f t="shared" si="5"/>
        <v>0.95</v>
      </c>
    </row>
    <row r="15" spans="1:31" x14ac:dyDescent="0.25">
      <c r="P15" t="s">
        <v>155</v>
      </c>
      <c r="Q15">
        <v>1</v>
      </c>
      <c r="R15">
        <v>30</v>
      </c>
      <c r="S15">
        <f t="shared" si="2"/>
        <v>1.4999999999999999E-2</v>
      </c>
      <c r="U15" s="42"/>
      <c r="V15" s="42"/>
      <c r="W15" s="42"/>
      <c r="X15" s="42"/>
      <c r="AA15" s="40" t="s">
        <v>117</v>
      </c>
      <c r="AB15" s="42" t="s">
        <v>129</v>
      </c>
      <c r="AC15" s="42">
        <v>1</v>
      </c>
      <c r="AD15" s="42">
        <v>1300</v>
      </c>
      <c r="AE15" s="42">
        <f t="shared" si="5"/>
        <v>0.65</v>
      </c>
    </row>
    <row r="16" spans="1:31" x14ac:dyDescent="0.25">
      <c r="P16" t="s">
        <v>156</v>
      </c>
      <c r="Q16">
        <v>1</v>
      </c>
      <c r="R16">
        <v>40</v>
      </c>
      <c r="S16">
        <f t="shared" si="2"/>
        <v>0.02</v>
      </c>
      <c r="U16" s="42"/>
      <c r="V16" s="42"/>
      <c r="W16" s="42"/>
      <c r="X16" s="42"/>
      <c r="AA16" s="40" t="s">
        <v>117</v>
      </c>
      <c r="AB16" s="42" t="s">
        <v>133</v>
      </c>
      <c r="AC16" s="42">
        <v>1</v>
      </c>
      <c r="AD16" s="42">
        <v>945</v>
      </c>
      <c r="AE16" s="42">
        <f t="shared" si="5"/>
        <v>0.47249999999999998</v>
      </c>
    </row>
    <row r="17" spans="16:31" x14ac:dyDescent="0.25">
      <c r="P17" t="s">
        <v>157</v>
      </c>
      <c r="Q17">
        <v>1</v>
      </c>
      <c r="R17">
        <v>35</v>
      </c>
      <c r="S17">
        <f t="shared" si="2"/>
        <v>1.7500000000000002E-2</v>
      </c>
      <c r="U17" s="42"/>
      <c r="V17" s="42"/>
      <c r="W17" s="42"/>
      <c r="X17" s="42"/>
      <c r="AA17" s="40" t="s">
        <v>117</v>
      </c>
      <c r="AB17" s="42" t="s">
        <v>137</v>
      </c>
      <c r="AC17" s="42">
        <v>1</v>
      </c>
      <c r="AD17" s="42">
        <v>1215</v>
      </c>
      <c r="AE17" s="42">
        <f t="shared" si="5"/>
        <v>0.60750000000000004</v>
      </c>
    </row>
    <row r="18" spans="16:31" x14ac:dyDescent="0.25">
      <c r="P18" t="s">
        <v>158</v>
      </c>
      <c r="Q18">
        <v>1</v>
      </c>
      <c r="R18">
        <v>45</v>
      </c>
      <c r="S18">
        <f t="shared" si="2"/>
        <v>2.2499999999999999E-2</v>
      </c>
      <c r="U18" s="42"/>
      <c r="V18" s="42"/>
      <c r="W18" s="42"/>
      <c r="X18" s="42"/>
      <c r="AA18" s="40" t="s">
        <v>117</v>
      </c>
      <c r="AB18" s="42" t="s">
        <v>141</v>
      </c>
      <c r="AC18" s="42">
        <v>1</v>
      </c>
      <c r="AD18" s="42">
        <v>1080</v>
      </c>
      <c r="AE18" s="42">
        <f t="shared" si="5"/>
        <v>0.54</v>
      </c>
    </row>
    <row r="19" spans="16:31" x14ac:dyDescent="0.25">
      <c r="P19" t="s">
        <v>159</v>
      </c>
      <c r="Q19">
        <v>1</v>
      </c>
      <c r="R19">
        <v>600</v>
      </c>
      <c r="S19">
        <f t="shared" si="2"/>
        <v>0.3</v>
      </c>
      <c r="U19" s="42"/>
      <c r="V19" s="42"/>
      <c r="W19" s="42"/>
      <c r="X19" s="42"/>
      <c r="AA19" s="40" t="s">
        <v>118</v>
      </c>
      <c r="AB19" s="42" t="s">
        <v>122</v>
      </c>
      <c r="AC19" s="42">
        <v>1</v>
      </c>
      <c r="AD19" s="42">
        <v>1070</v>
      </c>
      <c r="AE19" s="42">
        <f t="shared" ref="AE19:AE22" si="6">(AC19*AD19)/2000</f>
        <v>0.53500000000000003</v>
      </c>
    </row>
    <row r="20" spans="16:31" x14ac:dyDescent="0.25">
      <c r="P20" t="s">
        <v>160</v>
      </c>
      <c r="Q20">
        <v>1</v>
      </c>
      <c r="R20">
        <v>650</v>
      </c>
      <c r="S20">
        <f t="shared" si="2"/>
        <v>0.32500000000000001</v>
      </c>
      <c r="U20" s="42"/>
      <c r="V20" s="42"/>
      <c r="W20" s="42"/>
      <c r="X20" s="42"/>
      <c r="AA20" s="40" t="s">
        <v>118</v>
      </c>
      <c r="AB20" s="42" t="s">
        <v>126</v>
      </c>
      <c r="AC20" s="42">
        <v>1</v>
      </c>
      <c r="AD20" s="42">
        <v>350</v>
      </c>
      <c r="AE20" s="42">
        <f t="shared" si="6"/>
        <v>0.17499999999999999</v>
      </c>
    </row>
    <row r="21" spans="16:31" x14ac:dyDescent="0.25">
      <c r="P21" t="s">
        <v>161</v>
      </c>
      <c r="Q21">
        <v>1</v>
      </c>
      <c r="R21">
        <v>750</v>
      </c>
      <c r="S21">
        <f t="shared" si="2"/>
        <v>0.375</v>
      </c>
      <c r="U21" s="42"/>
      <c r="V21" s="42"/>
      <c r="W21" s="42"/>
      <c r="X21" s="42"/>
      <c r="AA21" s="40" t="s">
        <v>118</v>
      </c>
      <c r="AB21" s="42" t="s">
        <v>130</v>
      </c>
      <c r="AC21" s="42">
        <v>1</v>
      </c>
      <c r="AD21" s="42">
        <v>1400</v>
      </c>
      <c r="AE21" s="42">
        <f t="shared" si="6"/>
        <v>0.7</v>
      </c>
    </row>
    <row r="22" spans="16:31" x14ac:dyDescent="0.25">
      <c r="P22" t="s">
        <v>162</v>
      </c>
      <c r="Q22">
        <v>1</v>
      </c>
      <c r="R22">
        <v>24</v>
      </c>
      <c r="S22">
        <f t="shared" si="2"/>
        <v>1.2E-2</v>
      </c>
      <c r="U22" s="42"/>
      <c r="V22" s="42"/>
      <c r="W22" s="42"/>
      <c r="X22" s="42"/>
      <c r="AA22" s="40" t="s">
        <v>118</v>
      </c>
      <c r="AB22" s="42" t="s">
        <v>134</v>
      </c>
      <c r="AC22" s="42">
        <v>1</v>
      </c>
      <c r="AD22" s="42">
        <v>300</v>
      </c>
      <c r="AE22" s="42">
        <f t="shared" si="6"/>
        <v>0.15</v>
      </c>
    </row>
    <row r="23" spans="16:31" x14ac:dyDescent="0.25">
      <c r="P23" t="s">
        <v>163</v>
      </c>
      <c r="Q23">
        <v>1</v>
      </c>
      <c r="R23">
        <v>270</v>
      </c>
      <c r="S23">
        <f t="shared" si="2"/>
        <v>0.13500000000000001</v>
      </c>
      <c r="U23" s="42"/>
      <c r="V23" s="42"/>
      <c r="W23" s="42"/>
      <c r="X23" s="42"/>
      <c r="AA23" s="40" t="s">
        <v>118</v>
      </c>
      <c r="AB23" s="42" t="s">
        <v>138</v>
      </c>
      <c r="AC23" s="42">
        <v>1</v>
      </c>
      <c r="AD23" s="42">
        <v>22.5</v>
      </c>
      <c r="AE23" s="42">
        <f>(AC23*AD23)/2000</f>
        <v>1.125E-2</v>
      </c>
    </row>
    <row r="24" spans="16:31" x14ac:dyDescent="0.25">
      <c r="P24" t="s">
        <v>164</v>
      </c>
      <c r="Q24">
        <v>1</v>
      </c>
      <c r="R24">
        <v>62</v>
      </c>
      <c r="S24">
        <f t="shared" si="2"/>
        <v>3.1E-2</v>
      </c>
      <c r="U24" s="42"/>
      <c r="V24" s="42"/>
      <c r="W24" s="42"/>
      <c r="X24" s="42"/>
      <c r="AA24" s="40" t="s">
        <v>118</v>
      </c>
      <c r="AB24" s="42" t="s">
        <v>142</v>
      </c>
      <c r="AC24" s="42">
        <v>1</v>
      </c>
      <c r="AD24" s="42">
        <v>110</v>
      </c>
      <c r="AE24" s="42">
        <f>(AC24*AD24)/2000</f>
        <v>5.5E-2</v>
      </c>
    </row>
    <row r="25" spans="16:31" x14ac:dyDescent="0.25">
      <c r="P25" t="s">
        <v>165</v>
      </c>
      <c r="Q25">
        <v>1</v>
      </c>
      <c r="R25">
        <v>250</v>
      </c>
      <c r="S25">
        <f t="shared" si="2"/>
        <v>0.125</v>
      </c>
      <c r="U25" s="42"/>
      <c r="V25" s="42"/>
      <c r="W25" s="42"/>
      <c r="X25" s="42"/>
      <c r="AA25" s="40" t="s">
        <v>118</v>
      </c>
      <c r="AB25" s="42" t="s">
        <v>145</v>
      </c>
      <c r="AC25" s="42">
        <v>1</v>
      </c>
      <c r="AD25" s="42">
        <v>8</v>
      </c>
      <c r="AE25" s="42">
        <f>(AC25*AD25)/2000</f>
        <v>4.0000000000000001E-3</v>
      </c>
    </row>
    <row r="26" spans="16:31" x14ac:dyDescent="0.25">
      <c r="P26" t="s">
        <v>166</v>
      </c>
      <c r="Q26">
        <v>1</v>
      </c>
      <c r="R26">
        <v>150</v>
      </c>
      <c r="S26">
        <f t="shared" si="2"/>
        <v>7.4999999999999997E-2</v>
      </c>
      <c r="U26" s="42"/>
      <c r="V26" s="42"/>
      <c r="W26" s="42"/>
      <c r="X26" s="42"/>
      <c r="AA26" s="40" t="s">
        <v>118</v>
      </c>
      <c r="AB26" s="42" t="s">
        <v>148</v>
      </c>
      <c r="AC26" s="42">
        <v>1</v>
      </c>
      <c r="AD26" s="42">
        <v>8</v>
      </c>
      <c r="AE26" s="42">
        <f>(AC26*AD26)/2000</f>
        <v>4.0000000000000001E-3</v>
      </c>
    </row>
    <row r="27" spans="16:31" x14ac:dyDescent="0.25">
      <c r="P27" t="s">
        <v>167</v>
      </c>
      <c r="Q27">
        <v>1</v>
      </c>
      <c r="R27">
        <v>850</v>
      </c>
      <c r="S27">
        <f t="shared" si="2"/>
        <v>0.42499999999999999</v>
      </c>
      <c r="U27" s="42"/>
      <c r="V27" s="42"/>
      <c r="W27" s="42"/>
      <c r="X27" s="42"/>
      <c r="AA27" s="40" t="s">
        <v>118</v>
      </c>
      <c r="AB27" s="42" t="s">
        <v>151</v>
      </c>
      <c r="AC27" s="42">
        <v>1</v>
      </c>
      <c r="AD27" s="42">
        <v>40</v>
      </c>
      <c r="AE27" s="42">
        <f>(AC27*AD27)/2000</f>
        <v>0.02</v>
      </c>
    </row>
    <row r="28" spans="16:31" x14ac:dyDescent="0.25">
      <c r="P28" t="s">
        <v>168</v>
      </c>
      <c r="Q28">
        <v>1</v>
      </c>
      <c r="R28">
        <v>1000</v>
      </c>
      <c r="S28">
        <f t="shared" si="2"/>
        <v>0.5</v>
      </c>
      <c r="U28" s="42"/>
      <c r="V28" s="42"/>
      <c r="W28" s="42"/>
      <c r="X28" s="42"/>
      <c r="AA28" s="40" t="s">
        <v>119</v>
      </c>
      <c r="AB28" s="42" t="s">
        <v>123</v>
      </c>
      <c r="AC28" s="42">
        <v>1</v>
      </c>
      <c r="AD28" s="42">
        <v>363.5</v>
      </c>
      <c r="AE28" s="42">
        <f t="shared" ref="AE28:AE70" si="7">(AC28*AD28)/2000</f>
        <v>0.18174999999999999</v>
      </c>
    </row>
    <row r="29" spans="16:31" x14ac:dyDescent="0.25">
      <c r="P29" t="s">
        <v>169</v>
      </c>
      <c r="Q29">
        <v>1</v>
      </c>
      <c r="R29">
        <v>15</v>
      </c>
      <c r="S29">
        <f t="shared" si="2"/>
        <v>7.4999999999999997E-3</v>
      </c>
      <c r="U29" s="42"/>
      <c r="V29" s="42"/>
      <c r="W29" s="42"/>
      <c r="X29" s="42"/>
      <c r="AA29" s="40" t="s">
        <v>119</v>
      </c>
      <c r="AB29" s="42" t="s">
        <v>127</v>
      </c>
      <c r="AC29" s="42">
        <v>1</v>
      </c>
      <c r="AD29" s="42">
        <v>1100</v>
      </c>
      <c r="AE29" s="42">
        <f t="shared" si="7"/>
        <v>0.55000000000000004</v>
      </c>
    </row>
    <row r="30" spans="16:31" x14ac:dyDescent="0.25">
      <c r="P30" t="s">
        <v>170</v>
      </c>
      <c r="Q30">
        <v>1</v>
      </c>
      <c r="R30">
        <v>850</v>
      </c>
      <c r="S30">
        <f t="shared" si="2"/>
        <v>0.42499999999999999</v>
      </c>
      <c r="U30" s="42"/>
      <c r="V30" s="42"/>
      <c r="W30" s="42"/>
      <c r="X30" s="42"/>
      <c r="AA30" s="40" t="s">
        <v>119</v>
      </c>
      <c r="AB30" s="42" t="s">
        <v>131</v>
      </c>
      <c r="AC30" s="42">
        <v>1</v>
      </c>
      <c r="AD30" s="42">
        <v>900</v>
      </c>
      <c r="AE30" s="42">
        <f t="shared" si="7"/>
        <v>0.45</v>
      </c>
    </row>
    <row r="31" spans="16:31" x14ac:dyDescent="0.25">
      <c r="P31" t="s">
        <v>171</v>
      </c>
      <c r="Q31">
        <v>1</v>
      </c>
      <c r="R31">
        <v>150</v>
      </c>
      <c r="S31">
        <f t="shared" si="2"/>
        <v>7.4999999999999997E-2</v>
      </c>
      <c r="U31" s="42"/>
      <c r="V31" s="42"/>
      <c r="W31" s="42"/>
      <c r="X31" s="42"/>
      <c r="AA31" s="40" t="s">
        <v>119</v>
      </c>
      <c r="AB31" s="42" t="s">
        <v>135</v>
      </c>
      <c r="AC31" s="42">
        <v>1</v>
      </c>
      <c r="AD31" s="42">
        <v>500</v>
      </c>
      <c r="AE31" s="42">
        <f t="shared" si="7"/>
        <v>0.25</v>
      </c>
    </row>
    <row r="32" spans="16:31" x14ac:dyDescent="0.25">
      <c r="P32" t="s">
        <v>172</v>
      </c>
      <c r="Q32">
        <v>1</v>
      </c>
      <c r="R32">
        <v>40</v>
      </c>
      <c r="S32">
        <f t="shared" si="2"/>
        <v>0.02</v>
      </c>
      <c r="U32" s="42"/>
      <c r="V32" s="42"/>
      <c r="W32" s="42"/>
      <c r="X32" s="42"/>
      <c r="AA32" s="40" t="s">
        <v>119</v>
      </c>
      <c r="AB32" s="42" t="s">
        <v>139</v>
      </c>
      <c r="AC32" s="42">
        <v>1</v>
      </c>
      <c r="AD32" s="42">
        <v>2000</v>
      </c>
      <c r="AE32" s="42">
        <f t="shared" si="7"/>
        <v>1</v>
      </c>
    </row>
    <row r="33" spans="16:31" x14ac:dyDescent="0.25">
      <c r="P33" t="s">
        <v>173</v>
      </c>
      <c r="Q33">
        <v>5</v>
      </c>
      <c r="R33">
        <v>2000</v>
      </c>
      <c r="S33">
        <f t="shared" si="2"/>
        <v>5</v>
      </c>
      <c r="U33" s="42"/>
      <c r="V33" s="42"/>
      <c r="W33" s="42"/>
      <c r="X33" s="42"/>
      <c r="AA33" s="40" t="s">
        <v>119</v>
      </c>
      <c r="AB33" s="42" t="s">
        <v>143</v>
      </c>
      <c r="AC33" s="42">
        <v>1</v>
      </c>
      <c r="AD33" s="42">
        <v>600</v>
      </c>
      <c r="AE33" s="42">
        <f t="shared" si="7"/>
        <v>0.3</v>
      </c>
    </row>
    <row r="34" spans="16:31" x14ac:dyDescent="0.25">
      <c r="P34" t="s">
        <v>174</v>
      </c>
      <c r="Q34">
        <v>1</v>
      </c>
      <c r="R34">
        <v>50</v>
      </c>
      <c r="S34">
        <f t="shared" si="2"/>
        <v>2.5000000000000001E-2</v>
      </c>
      <c r="U34" s="42"/>
      <c r="V34" s="42"/>
      <c r="W34" s="42"/>
      <c r="X34" s="42"/>
      <c r="AA34" s="40" t="s">
        <v>119</v>
      </c>
      <c r="AB34" s="42" t="s">
        <v>146</v>
      </c>
      <c r="AC34" s="42">
        <v>1</v>
      </c>
      <c r="AD34" s="42">
        <v>875</v>
      </c>
      <c r="AE34" s="42">
        <f t="shared" si="7"/>
        <v>0.4375</v>
      </c>
    </row>
    <row r="35" spans="16:31" x14ac:dyDescent="0.25">
      <c r="P35" t="s">
        <v>175</v>
      </c>
      <c r="Q35">
        <v>1</v>
      </c>
      <c r="R35">
        <v>90</v>
      </c>
      <c r="S35">
        <f t="shared" si="2"/>
        <v>4.4999999999999998E-2</v>
      </c>
      <c r="U35" s="42"/>
      <c r="V35" s="42"/>
      <c r="W35" s="42"/>
      <c r="X35" s="42"/>
      <c r="AA35" s="40" t="s">
        <v>119</v>
      </c>
      <c r="AB35" s="42" t="s">
        <v>149</v>
      </c>
      <c r="AC35" s="42">
        <v>1</v>
      </c>
      <c r="AD35" s="42">
        <v>35</v>
      </c>
      <c r="AE35" s="42">
        <f t="shared" si="7"/>
        <v>1.7500000000000002E-2</v>
      </c>
    </row>
    <row r="36" spans="16:31" x14ac:dyDescent="0.25">
      <c r="P36" t="s">
        <v>176</v>
      </c>
      <c r="Q36">
        <v>1</v>
      </c>
      <c r="R36">
        <v>1100</v>
      </c>
      <c r="S36">
        <f t="shared" si="2"/>
        <v>0.55000000000000004</v>
      </c>
      <c r="U36" s="42"/>
      <c r="V36" s="42"/>
      <c r="W36" s="42"/>
      <c r="X36" s="42"/>
      <c r="AA36" s="40" t="s">
        <v>119</v>
      </c>
      <c r="AB36" s="42" t="s">
        <v>152</v>
      </c>
      <c r="AC36" s="42">
        <v>1</v>
      </c>
      <c r="AD36" s="42">
        <v>650</v>
      </c>
      <c r="AE36" s="42">
        <f t="shared" si="7"/>
        <v>0.32500000000000001</v>
      </c>
    </row>
    <row r="37" spans="16:31" x14ac:dyDescent="0.25">
      <c r="P37" t="s">
        <v>177</v>
      </c>
      <c r="Q37">
        <v>1</v>
      </c>
      <c r="R37">
        <v>44000</v>
      </c>
      <c r="S37">
        <f t="shared" si="2"/>
        <v>22</v>
      </c>
      <c r="U37" s="42"/>
      <c r="V37" s="42"/>
      <c r="W37" s="42"/>
      <c r="X37" s="42"/>
      <c r="AA37" s="40" t="s">
        <v>119</v>
      </c>
      <c r="AB37" s="42" t="s">
        <v>153</v>
      </c>
      <c r="AC37" s="42">
        <v>1</v>
      </c>
      <c r="AD37" s="42">
        <v>400</v>
      </c>
      <c r="AE37" s="42">
        <f t="shared" si="7"/>
        <v>0.2</v>
      </c>
    </row>
    <row r="38" spans="16:31" x14ac:dyDescent="0.25">
      <c r="P38" t="s">
        <v>178</v>
      </c>
      <c r="Q38">
        <v>1</v>
      </c>
      <c r="R38">
        <v>750</v>
      </c>
      <c r="S38">
        <f t="shared" si="2"/>
        <v>0.375</v>
      </c>
      <c r="U38" s="42"/>
      <c r="V38" s="42"/>
      <c r="W38" s="42"/>
      <c r="X38" s="42"/>
      <c r="AA38" s="40" t="s">
        <v>119</v>
      </c>
      <c r="AB38" s="42" t="s">
        <v>154</v>
      </c>
      <c r="AC38" s="42">
        <v>1</v>
      </c>
      <c r="AD38" s="42">
        <v>25</v>
      </c>
      <c r="AE38" s="42">
        <f t="shared" si="7"/>
        <v>1.2500000000000001E-2</v>
      </c>
    </row>
    <row r="39" spans="16:31" x14ac:dyDescent="0.25">
      <c r="P39" t="s">
        <v>179</v>
      </c>
      <c r="Q39">
        <v>1</v>
      </c>
      <c r="R39">
        <v>60</v>
      </c>
      <c r="S39">
        <f t="shared" si="2"/>
        <v>0.03</v>
      </c>
      <c r="U39" s="42"/>
      <c r="V39" s="42"/>
      <c r="W39" s="42"/>
      <c r="X39" s="42"/>
      <c r="AA39" s="40" t="s">
        <v>119</v>
      </c>
      <c r="AB39" s="42" t="s">
        <v>155</v>
      </c>
      <c r="AC39" s="42">
        <v>1</v>
      </c>
      <c r="AD39" s="42">
        <v>30</v>
      </c>
      <c r="AE39" s="42">
        <f t="shared" si="7"/>
        <v>1.4999999999999999E-2</v>
      </c>
    </row>
    <row r="40" spans="16:31" x14ac:dyDescent="0.25">
      <c r="P40" t="s">
        <v>180</v>
      </c>
      <c r="Q40">
        <v>1</v>
      </c>
      <c r="R40">
        <v>9</v>
      </c>
      <c r="S40">
        <f t="shared" si="2"/>
        <v>4.4999999999999997E-3</v>
      </c>
      <c r="U40" s="42"/>
      <c r="V40" s="42"/>
      <c r="W40" s="42"/>
      <c r="X40" s="42"/>
      <c r="AA40" s="40" t="s">
        <v>119</v>
      </c>
      <c r="AB40" s="42" t="s">
        <v>156</v>
      </c>
      <c r="AC40" s="42">
        <v>1</v>
      </c>
      <c r="AD40" s="42">
        <v>40</v>
      </c>
      <c r="AE40" s="42">
        <f t="shared" si="7"/>
        <v>0.02</v>
      </c>
    </row>
    <row r="41" spans="16:31" x14ac:dyDescent="0.25">
      <c r="P41" t="s">
        <v>181</v>
      </c>
      <c r="Q41">
        <v>1</v>
      </c>
      <c r="R41">
        <v>10</v>
      </c>
      <c r="S41">
        <f t="shared" si="2"/>
        <v>5.0000000000000001E-3</v>
      </c>
      <c r="U41" s="42"/>
      <c r="V41" s="42"/>
      <c r="W41" s="42"/>
      <c r="X41" s="42"/>
      <c r="AA41" s="40" t="s">
        <v>119</v>
      </c>
      <c r="AB41" s="42" t="s">
        <v>157</v>
      </c>
      <c r="AC41" s="42">
        <v>1</v>
      </c>
      <c r="AD41" s="42">
        <v>35</v>
      </c>
      <c r="AE41" s="42">
        <f t="shared" si="7"/>
        <v>1.7500000000000002E-2</v>
      </c>
    </row>
    <row r="42" spans="16:31" x14ac:dyDescent="0.25">
      <c r="P42" t="s">
        <v>182</v>
      </c>
      <c r="Q42">
        <v>1</v>
      </c>
      <c r="R42">
        <v>10.9</v>
      </c>
      <c r="S42">
        <f t="shared" si="2"/>
        <v>5.45E-3</v>
      </c>
      <c r="AA42" s="40" t="s">
        <v>119</v>
      </c>
      <c r="AB42" s="42" t="s">
        <v>158</v>
      </c>
      <c r="AC42" s="42">
        <v>1</v>
      </c>
      <c r="AD42" s="42">
        <v>45</v>
      </c>
      <c r="AE42" s="42">
        <f t="shared" si="7"/>
        <v>2.2499999999999999E-2</v>
      </c>
    </row>
    <row r="43" spans="16:31" x14ac:dyDescent="0.25">
      <c r="P43" t="s">
        <v>183</v>
      </c>
      <c r="Q43">
        <v>1</v>
      </c>
      <c r="R43">
        <v>225</v>
      </c>
      <c r="S43">
        <f t="shared" si="2"/>
        <v>0.1125</v>
      </c>
      <c r="AA43" s="40" t="s">
        <v>119</v>
      </c>
      <c r="AB43" s="42" t="s">
        <v>159</v>
      </c>
      <c r="AC43" s="42">
        <v>1</v>
      </c>
      <c r="AD43" s="42">
        <v>600</v>
      </c>
      <c r="AE43" s="42">
        <f t="shared" si="7"/>
        <v>0.3</v>
      </c>
    </row>
    <row r="44" spans="16:31" x14ac:dyDescent="0.25">
      <c r="P44" t="s">
        <v>184</v>
      </c>
      <c r="Q44">
        <v>1</v>
      </c>
      <c r="R44">
        <v>540</v>
      </c>
      <c r="S44">
        <f t="shared" si="2"/>
        <v>0.27</v>
      </c>
      <c r="AA44" s="40" t="s">
        <v>119</v>
      </c>
      <c r="AB44" s="42" t="s">
        <v>160</v>
      </c>
      <c r="AC44" s="42">
        <v>1</v>
      </c>
      <c r="AD44" s="42">
        <v>650</v>
      </c>
      <c r="AE44" s="42">
        <f t="shared" si="7"/>
        <v>0.32500000000000001</v>
      </c>
    </row>
    <row r="45" spans="16:31" x14ac:dyDescent="0.25">
      <c r="P45" t="s">
        <v>185</v>
      </c>
      <c r="Q45">
        <v>1</v>
      </c>
      <c r="R45">
        <v>850</v>
      </c>
      <c r="S45">
        <f t="shared" si="2"/>
        <v>0.42499999999999999</v>
      </c>
      <c r="AA45" s="40" t="s">
        <v>119</v>
      </c>
      <c r="AB45" s="42" t="s">
        <v>161</v>
      </c>
      <c r="AC45" s="42">
        <v>1</v>
      </c>
      <c r="AD45" s="42">
        <v>750</v>
      </c>
      <c r="AE45" s="42">
        <f t="shared" si="7"/>
        <v>0.375</v>
      </c>
    </row>
    <row r="46" spans="16:31" x14ac:dyDescent="0.25">
      <c r="P46" t="s">
        <v>186</v>
      </c>
      <c r="Q46">
        <v>1</v>
      </c>
      <c r="R46">
        <v>84</v>
      </c>
      <c r="S46">
        <f t="shared" si="2"/>
        <v>4.2000000000000003E-2</v>
      </c>
      <c r="AA46" s="40" t="s">
        <v>119</v>
      </c>
      <c r="AB46" s="42" t="s">
        <v>162</v>
      </c>
      <c r="AC46" s="42">
        <v>1</v>
      </c>
      <c r="AD46" s="42">
        <v>24</v>
      </c>
      <c r="AE46" s="42">
        <f t="shared" si="7"/>
        <v>1.2E-2</v>
      </c>
    </row>
    <row r="47" spans="16:31" x14ac:dyDescent="0.25">
      <c r="AA47" s="40" t="s">
        <v>119</v>
      </c>
      <c r="AB47" s="42" t="s">
        <v>163</v>
      </c>
      <c r="AC47" s="42">
        <v>1</v>
      </c>
      <c r="AD47" s="42">
        <v>270</v>
      </c>
      <c r="AE47" s="42">
        <f t="shared" si="7"/>
        <v>0.13500000000000001</v>
      </c>
    </row>
    <row r="48" spans="16:31" x14ac:dyDescent="0.25">
      <c r="AA48" s="40" t="s">
        <v>119</v>
      </c>
      <c r="AB48" s="42" t="s">
        <v>164</v>
      </c>
      <c r="AC48" s="42">
        <v>1</v>
      </c>
      <c r="AD48" s="42">
        <v>62</v>
      </c>
      <c r="AE48" s="42">
        <f t="shared" si="7"/>
        <v>3.1E-2</v>
      </c>
    </row>
    <row r="49" spans="27:31" x14ac:dyDescent="0.25">
      <c r="AA49" s="40" t="s">
        <v>119</v>
      </c>
      <c r="AB49" s="42" t="s">
        <v>165</v>
      </c>
      <c r="AC49" s="42">
        <v>1</v>
      </c>
      <c r="AD49" s="42">
        <v>250</v>
      </c>
      <c r="AE49" s="42">
        <f t="shared" si="7"/>
        <v>0.125</v>
      </c>
    </row>
    <row r="50" spans="27:31" x14ac:dyDescent="0.25">
      <c r="AA50" s="40" t="s">
        <v>119</v>
      </c>
      <c r="AB50" s="42" t="s">
        <v>166</v>
      </c>
      <c r="AC50" s="42">
        <v>1</v>
      </c>
      <c r="AD50" s="42">
        <v>150</v>
      </c>
      <c r="AE50" s="42">
        <f t="shared" si="7"/>
        <v>7.4999999999999997E-2</v>
      </c>
    </row>
    <row r="51" spans="27:31" x14ac:dyDescent="0.25">
      <c r="AA51" s="40" t="s">
        <v>119</v>
      </c>
      <c r="AB51" s="42" t="s">
        <v>167</v>
      </c>
      <c r="AC51" s="42">
        <v>1</v>
      </c>
      <c r="AD51" s="42">
        <v>850</v>
      </c>
      <c r="AE51" s="42">
        <f t="shared" si="7"/>
        <v>0.42499999999999999</v>
      </c>
    </row>
    <row r="52" spans="27:31" x14ac:dyDescent="0.25">
      <c r="AA52" s="40" t="s">
        <v>119</v>
      </c>
      <c r="AB52" s="42" t="s">
        <v>168</v>
      </c>
      <c r="AC52" s="42">
        <v>1</v>
      </c>
      <c r="AD52" s="42">
        <v>1000</v>
      </c>
      <c r="AE52" s="42">
        <f t="shared" si="7"/>
        <v>0.5</v>
      </c>
    </row>
    <row r="53" spans="27:31" x14ac:dyDescent="0.25">
      <c r="AA53" s="40" t="s">
        <v>119</v>
      </c>
      <c r="AB53" s="42" t="s">
        <v>169</v>
      </c>
      <c r="AC53" s="42">
        <v>1</v>
      </c>
      <c r="AD53" s="42">
        <v>15</v>
      </c>
      <c r="AE53" s="42">
        <f t="shared" si="7"/>
        <v>7.4999999999999997E-3</v>
      </c>
    </row>
    <row r="54" spans="27:31" x14ac:dyDescent="0.25">
      <c r="AA54" s="40" t="s">
        <v>119</v>
      </c>
      <c r="AB54" s="42" t="s">
        <v>170</v>
      </c>
      <c r="AC54" s="42">
        <v>1</v>
      </c>
      <c r="AD54" s="42">
        <v>850</v>
      </c>
      <c r="AE54" s="42">
        <f t="shared" si="7"/>
        <v>0.42499999999999999</v>
      </c>
    </row>
    <row r="55" spans="27:31" x14ac:dyDescent="0.25">
      <c r="AA55" s="40" t="s">
        <v>119</v>
      </c>
      <c r="AB55" s="42" t="s">
        <v>171</v>
      </c>
      <c r="AC55" s="42">
        <v>1</v>
      </c>
      <c r="AD55" s="42">
        <v>150</v>
      </c>
      <c r="AE55" s="42">
        <f t="shared" si="7"/>
        <v>7.4999999999999997E-2</v>
      </c>
    </row>
    <row r="56" spans="27:31" x14ac:dyDescent="0.25">
      <c r="AA56" s="40" t="s">
        <v>119</v>
      </c>
      <c r="AB56" s="42" t="s">
        <v>172</v>
      </c>
      <c r="AC56" s="42">
        <v>1</v>
      </c>
      <c r="AD56" s="42">
        <v>40</v>
      </c>
      <c r="AE56" s="42">
        <f t="shared" si="7"/>
        <v>0.02</v>
      </c>
    </row>
    <row r="57" spans="27:31" x14ac:dyDescent="0.25">
      <c r="AA57" s="40" t="s">
        <v>119</v>
      </c>
      <c r="AB57" s="42" t="s">
        <v>173</v>
      </c>
      <c r="AC57" s="42">
        <v>5</v>
      </c>
      <c r="AD57" s="42">
        <v>2000</v>
      </c>
      <c r="AE57" s="42">
        <f t="shared" si="7"/>
        <v>5</v>
      </c>
    </row>
    <row r="58" spans="27:31" x14ac:dyDescent="0.25">
      <c r="AA58" s="40" t="s">
        <v>119</v>
      </c>
      <c r="AB58" s="42" t="s">
        <v>174</v>
      </c>
      <c r="AC58" s="42">
        <v>1</v>
      </c>
      <c r="AD58" s="42">
        <v>50</v>
      </c>
      <c r="AE58" s="42">
        <f t="shared" si="7"/>
        <v>2.5000000000000001E-2</v>
      </c>
    </row>
    <row r="59" spans="27:31" x14ac:dyDescent="0.25">
      <c r="AA59" s="40" t="s">
        <v>119</v>
      </c>
      <c r="AB59" s="42" t="s">
        <v>175</v>
      </c>
      <c r="AC59" s="42">
        <v>1</v>
      </c>
      <c r="AD59" s="42">
        <v>90</v>
      </c>
      <c r="AE59" s="42">
        <f t="shared" si="7"/>
        <v>4.4999999999999998E-2</v>
      </c>
    </row>
    <row r="60" spans="27:31" x14ac:dyDescent="0.25">
      <c r="AA60" s="40" t="s">
        <v>119</v>
      </c>
      <c r="AB60" s="42" t="s">
        <v>176</v>
      </c>
      <c r="AC60" s="42">
        <v>1</v>
      </c>
      <c r="AD60" s="42">
        <v>1100</v>
      </c>
      <c r="AE60" s="42">
        <f t="shared" si="7"/>
        <v>0.55000000000000004</v>
      </c>
    </row>
    <row r="61" spans="27:31" x14ac:dyDescent="0.25">
      <c r="AA61" s="40" t="s">
        <v>119</v>
      </c>
      <c r="AB61" s="42" t="s">
        <v>177</v>
      </c>
      <c r="AC61" s="42">
        <v>1</v>
      </c>
      <c r="AD61" s="42">
        <v>44000</v>
      </c>
      <c r="AE61" s="42">
        <f t="shared" si="7"/>
        <v>22</v>
      </c>
    </row>
    <row r="62" spans="27:31" x14ac:dyDescent="0.25">
      <c r="AA62" s="40" t="s">
        <v>119</v>
      </c>
      <c r="AB62" s="42" t="s">
        <v>178</v>
      </c>
      <c r="AC62" s="42">
        <v>1</v>
      </c>
      <c r="AD62" s="42">
        <v>750</v>
      </c>
      <c r="AE62" s="42">
        <f t="shared" si="7"/>
        <v>0.375</v>
      </c>
    </row>
    <row r="63" spans="27:31" x14ac:dyDescent="0.25">
      <c r="AA63" s="40" t="s">
        <v>119</v>
      </c>
      <c r="AB63" s="42" t="s">
        <v>179</v>
      </c>
      <c r="AC63" s="42">
        <v>1</v>
      </c>
      <c r="AD63" s="42">
        <v>60</v>
      </c>
      <c r="AE63" s="42">
        <f t="shared" si="7"/>
        <v>0.03</v>
      </c>
    </row>
    <row r="64" spans="27:31" x14ac:dyDescent="0.25">
      <c r="AA64" s="40" t="s">
        <v>119</v>
      </c>
      <c r="AB64" s="42" t="s">
        <v>180</v>
      </c>
      <c r="AC64" s="42">
        <v>1</v>
      </c>
      <c r="AD64" s="42">
        <v>9</v>
      </c>
      <c r="AE64" s="42">
        <f t="shared" si="7"/>
        <v>4.4999999999999997E-3</v>
      </c>
    </row>
    <row r="65" spans="27:31" x14ac:dyDescent="0.25">
      <c r="AA65" s="40" t="s">
        <v>119</v>
      </c>
      <c r="AB65" s="42" t="s">
        <v>181</v>
      </c>
      <c r="AC65" s="42">
        <v>1</v>
      </c>
      <c r="AD65" s="42">
        <v>10</v>
      </c>
      <c r="AE65" s="42">
        <f t="shared" si="7"/>
        <v>5.0000000000000001E-3</v>
      </c>
    </row>
    <row r="66" spans="27:31" x14ac:dyDescent="0.25">
      <c r="AA66" s="40" t="s">
        <v>119</v>
      </c>
      <c r="AB66" s="42" t="s">
        <v>182</v>
      </c>
      <c r="AC66" s="42">
        <v>1</v>
      </c>
      <c r="AD66" s="42">
        <v>10.9</v>
      </c>
      <c r="AE66" s="42">
        <f t="shared" si="7"/>
        <v>5.45E-3</v>
      </c>
    </row>
    <row r="67" spans="27:31" x14ac:dyDescent="0.25">
      <c r="AA67" s="40" t="s">
        <v>119</v>
      </c>
      <c r="AB67" s="42" t="s">
        <v>183</v>
      </c>
      <c r="AC67" s="42">
        <v>1</v>
      </c>
      <c r="AD67" s="42">
        <v>225</v>
      </c>
      <c r="AE67" s="42">
        <f t="shared" si="7"/>
        <v>0.1125</v>
      </c>
    </row>
    <row r="68" spans="27:31" x14ac:dyDescent="0.25">
      <c r="AA68" s="40" t="s">
        <v>119</v>
      </c>
      <c r="AB68" s="42" t="s">
        <v>184</v>
      </c>
      <c r="AC68" s="42">
        <v>1</v>
      </c>
      <c r="AD68" s="42">
        <v>540</v>
      </c>
      <c r="AE68" s="42">
        <f t="shared" si="7"/>
        <v>0.27</v>
      </c>
    </row>
    <row r="69" spans="27:31" x14ac:dyDescent="0.25">
      <c r="AA69" s="40" t="s">
        <v>119</v>
      </c>
      <c r="AB69" s="42" t="s">
        <v>185</v>
      </c>
      <c r="AC69" s="42">
        <v>1</v>
      </c>
      <c r="AD69" s="42">
        <v>850</v>
      </c>
      <c r="AE69" s="42">
        <f t="shared" si="7"/>
        <v>0.42499999999999999</v>
      </c>
    </row>
    <row r="70" spans="27:31" x14ac:dyDescent="0.25">
      <c r="AA70" s="40" t="s">
        <v>119</v>
      </c>
      <c r="AB70" s="42" t="s">
        <v>186</v>
      </c>
      <c r="AC70" s="42">
        <v>1</v>
      </c>
      <c r="AD70" s="42">
        <v>84</v>
      </c>
      <c r="AE70" s="42">
        <f t="shared" si="7"/>
        <v>4.2000000000000003E-2</v>
      </c>
    </row>
  </sheetData>
  <pageMargins left="0.7" right="0.7" top="0.75" bottom="0.75" header="0.3" footer="0.3"/>
</worksheet>
</file>

<file path=docMetadata/LabelInfo.xml><?xml version="1.0" encoding="utf-8"?>
<clbl:labelList xmlns:clbl="http://schemas.microsoft.com/office/2020/mipLabelMetadata">
  <clbl:label id="{04aa6bf4-d436-426f-bfa4-04b7a70e60ff}" enabled="0" method="" siteId="{04aa6bf4-d436-426f-bfa4-04b7a70e60f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9</vt:i4>
      </vt:variant>
    </vt:vector>
  </HeadingPairs>
  <TitlesOfParts>
    <vt:vector size="13" baseType="lpstr">
      <vt:lpstr>FA Mechanism</vt:lpstr>
      <vt:lpstr>Closure Costs</vt:lpstr>
      <vt:lpstr>Calculations</vt:lpstr>
      <vt:lpstr>Vol to Wt Conversions</vt:lpstr>
      <vt:lpstr>Material_Type</vt:lpstr>
      <vt:lpstr>MSW</vt:lpstr>
      <vt:lpstr>MSW_Weight_in_Tons__avg</vt:lpstr>
      <vt:lpstr>Other</vt:lpstr>
      <vt:lpstr>Other_Weight_in_Tons__avg</vt:lpstr>
      <vt:lpstr>Recyclables</vt:lpstr>
      <vt:lpstr>Recyclables_Weight__in_Tons__avg</vt:lpstr>
      <vt:lpstr>Special_Waste</vt:lpstr>
      <vt:lpstr>Special_Waste_Weight_in_Tons__avg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Auralie Ashley-Marx</dc:creator>
  <cp:lastModifiedBy>Barker, Melissa, ENV</cp:lastModifiedBy>
  <cp:lastPrinted>2024-12-10T23:51:27Z</cp:lastPrinted>
  <dcterms:created xsi:type="dcterms:W3CDTF">2019-01-14T23:53:34Z</dcterms:created>
  <dcterms:modified xsi:type="dcterms:W3CDTF">2025-12-10T15:35:04Z</dcterms:modified>
</cp:coreProperties>
</file>