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ENV\ServerShares$\WPD\SWQB\MASS\Standards Planning and Reporting Team\QA QC Documents\SOPs\11 Biological Samping\"/>
    </mc:Choice>
  </mc:AlternateContent>
  <xr:revisionPtr revIDLastSave="0" documentId="8_{6A0B45C9-7951-4A5B-9509-A0B1B8019443}" xr6:coauthVersionLast="36" xr6:coauthVersionMax="36" xr10:uidLastSave="{00000000-0000-0000-0000-000000000000}"/>
  <bookViews>
    <workbookView xWindow="150" yWindow="-60" windowWidth="20985" windowHeight="9555" activeTab="1" xr2:uid="{00000000-000D-0000-FFFF-FFFF00000000}"/>
  </bookViews>
  <sheets>
    <sheet name="Analysis" sheetId="1" r:id="rId1"/>
    <sheet name="Upload" sheetId="2" r:id="rId2"/>
    <sheet name="Sheet3" sheetId="3" r:id="rId3"/>
  </sheets>
  <definedNames>
    <definedName name="_xlnm.Print_Area" localSheetId="0">Analysis!$A$1:$Q$16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2" l="1"/>
  <c r="L3" i="2" s="1"/>
  <c r="D3" i="2"/>
  <c r="C3" i="2"/>
  <c r="F3" i="2" s="1"/>
  <c r="O9" i="1"/>
  <c r="J9" i="1"/>
  <c r="J8" i="1"/>
  <c r="L8" i="1"/>
  <c r="D2" i="2" s="1"/>
  <c r="P9" i="1"/>
  <c r="C2" i="2" l="1"/>
  <c r="K8" i="1"/>
  <c r="E2" i="2" s="1"/>
  <c r="L2" i="2" s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Hogan</author>
  </authors>
  <commentList>
    <comment ref="C1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James Hogan:</t>
        </r>
        <r>
          <rPr>
            <sz val="8"/>
            <color indexed="81"/>
            <rFont val="Tahoma"/>
            <charset val="1"/>
          </rPr>
          <t xml:space="preserve">
from chlorophyll a excel worksheet
</t>
        </r>
      </text>
    </comment>
    <comment ref="E1" authorId="0" shapeId="0" xr:uid="{00000000-0006-0000-0100-000002000000}">
      <text>
        <r>
          <rPr>
            <b/>
            <sz val="8"/>
            <color indexed="81"/>
            <rFont val="Tahoma"/>
            <charset val="1"/>
          </rPr>
          <t>James Hogan:</t>
        </r>
        <r>
          <rPr>
            <sz val="8"/>
            <color indexed="81"/>
            <rFont val="Tahoma"/>
            <charset val="1"/>
          </rPr>
          <t xml:space="preserve">
from analaysis worksheet</t>
        </r>
      </text>
    </comment>
    <comment ref="N1" authorId="0" shapeId="0" xr:uid="{00000000-0006-0000-0100-000003000000}">
      <text>
        <r>
          <rPr>
            <b/>
            <sz val="8"/>
            <color indexed="81"/>
            <rFont val="Tahoma"/>
            <charset val="1"/>
          </rPr>
          <t>James Hogan:</t>
        </r>
        <r>
          <rPr>
            <sz val="8"/>
            <color indexed="81"/>
            <rFont val="Tahoma"/>
            <charset val="1"/>
          </rPr>
          <t xml:space="preserve">
leave blank</t>
        </r>
      </text>
    </comment>
  </commentList>
</comments>
</file>

<file path=xl/sharedStrings.xml><?xml version="1.0" encoding="utf-8"?>
<sst xmlns="http://schemas.openxmlformats.org/spreadsheetml/2006/main" count="62" uniqueCount="55">
  <si>
    <t>Station</t>
  </si>
  <si>
    <t>Filtration Date</t>
  </si>
  <si>
    <t>Liters Filtered</t>
  </si>
  <si>
    <t>Absorbance</t>
  </si>
  <si>
    <t>750b</t>
  </si>
  <si>
    <t>750a</t>
  </si>
  <si>
    <t>665a</t>
  </si>
  <si>
    <t>664b</t>
  </si>
  <si>
    <t xml:space="preserve">By: </t>
  </si>
  <si>
    <t>Entered on:</t>
  </si>
  <si>
    <t>Verified on:</t>
  </si>
  <si>
    <t>Volume of Extract (L)</t>
  </si>
  <si>
    <t>Pre-acidification</t>
  </si>
  <si>
    <t>After acidification</t>
  </si>
  <si>
    <t>Comments</t>
  </si>
  <si>
    <t>*Dilution Factor    (if &gt; 0.5)</t>
  </si>
  <si>
    <t>* enter 1 if not applicable</t>
  </si>
  <si>
    <t>Extraction Date/Time:</t>
  </si>
  <si>
    <t>Spectrophotometric Determination Date/time:</t>
  </si>
  <si>
    <t>Additional Comments:</t>
  </si>
  <si>
    <t>Phytoplankton Chloro. a (mg/L)</t>
  </si>
  <si>
    <r>
      <t>Total Area Sampled 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</si>
  <si>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Sample (L) volume for periphyton</t>
  </si>
  <si>
    <t>(use dilution factor if absorbance is &gt;0.5)</t>
  </si>
  <si>
    <t>Periphyton Chloro.a  (μg/cm2)</t>
  </si>
  <si>
    <t>Chlorophyll a Analysis</t>
  </si>
  <si>
    <t>Measured Chloro.a (mg/L)</t>
  </si>
  <si>
    <t>Phyto. Example</t>
  </si>
  <si>
    <t>Peri.Example</t>
  </si>
  <si>
    <t>Phytoplankton Dilution Factor</t>
  </si>
  <si>
    <t>Periphyton Dilution Factor</t>
  </si>
  <si>
    <t>revision 19Jan2012</t>
  </si>
  <si>
    <t>RID</t>
  </si>
  <si>
    <t>Date of Analysis</t>
  </si>
  <si>
    <t>Reported Value</t>
  </si>
  <si>
    <t>Units</t>
  </si>
  <si>
    <t>Dilution Factor</t>
  </si>
  <si>
    <t>Less Than</t>
  </si>
  <si>
    <t>Qualifier Code</t>
  </si>
  <si>
    <t>Analyte Name</t>
  </si>
  <si>
    <t>Lab ID</t>
  </si>
  <si>
    <t>Method</t>
  </si>
  <si>
    <t>SDL</t>
  </si>
  <si>
    <t>MDL</t>
  </si>
  <si>
    <t>PQL</t>
  </si>
  <si>
    <t>Sample Fraction</t>
  </si>
  <si>
    <t>Chlorophyll a</t>
  </si>
  <si>
    <t>SWQB Lab</t>
  </si>
  <si>
    <t>Total</t>
  </si>
  <si>
    <t>Method using ethanol extraction as detailed in SWQB SOP 11.2</t>
  </si>
  <si>
    <t>APHA 10200H(2)</t>
  </si>
  <si>
    <t>*phytoplankton example</t>
  </si>
  <si>
    <t>** periphyton example</t>
  </si>
  <si>
    <t>** copy and paste special - values into a separate workbook</t>
  </si>
  <si>
    <t>** then format date to MM/DD/YYYY; saveas CSV and upload to database!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</si>
</sst>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right" vertical="center" wrapText="1"/>
    </xf>
    <xf numFmtId="165" fontId="0" fillId="0" borderId="9" xfId="0" applyNumberFormat="1" applyFill="1" applyBorder="1" applyAlignment="1">
      <alignment vertical="center"/>
    </xf>
    <xf numFmtId="0" fontId="0" fillId="0" borderId="9" xfId="0" applyBorder="1" applyAlignment="1">
      <alignment vertical="top"/>
    </xf>
    <xf numFmtId="165" fontId="0" fillId="0" borderId="9" xfId="0" applyNumberFormat="1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workbookViewId="0">
      <selection activeCell="P8" sqref="P8"/>
    </sheetView>
  </sheetViews>
  <sheetFormatPr defaultRowHeight="51.75" customHeight="1" x14ac:dyDescent="0.25"/>
  <cols>
    <col min="1" max="1" width="17.7109375" style="1" customWidth="1"/>
    <col min="2" max="2" width="9.140625" style="1"/>
    <col min="3" max="3" width="8.140625" style="1" customWidth="1"/>
    <col min="4" max="5" width="9.5703125" style="1" customWidth="1"/>
    <col min="6" max="8" width="6" style="1" customWidth="1"/>
    <col min="9" max="9" width="6.7109375" style="1" customWidth="1"/>
    <col min="10" max="10" width="11" style="1" customWidth="1"/>
    <col min="11" max="11" width="15" style="1" customWidth="1"/>
    <col min="12" max="12" width="14" style="1" customWidth="1"/>
    <col min="13" max="13" width="11.140625" style="1" customWidth="1"/>
    <col min="14" max="15" width="11.42578125" style="1" customWidth="1"/>
    <col min="16" max="16" width="11" style="1" bestFit="1" customWidth="1"/>
    <col min="17" max="17" width="14.5703125" style="1" customWidth="1"/>
    <col min="18" max="16384" width="9.140625" style="1"/>
  </cols>
  <sheetData>
    <row r="1" spans="1:17" ht="31.5" customHeight="1" thickBot="1" x14ac:dyDescent="0.3">
      <c r="A1" s="50" t="s">
        <v>25</v>
      </c>
      <c r="B1" s="51"/>
      <c r="C1" s="51"/>
      <c r="D1" s="51"/>
      <c r="E1" s="51"/>
      <c r="F1" s="51"/>
      <c r="G1" s="51"/>
      <c r="H1" s="51"/>
      <c r="I1" s="51"/>
      <c r="J1" s="52"/>
    </row>
    <row r="2" spans="1:17" ht="29.25" customHeight="1" x14ac:dyDescent="0.25">
      <c r="A2" s="48" t="s">
        <v>17</v>
      </c>
      <c r="B2" s="48"/>
      <c r="C2" s="48"/>
      <c r="D2" s="53"/>
      <c r="E2" s="53"/>
      <c r="F2" s="54" t="s">
        <v>9</v>
      </c>
      <c r="G2" s="54"/>
      <c r="H2" s="7"/>
      <c r="I2" s="6" t="s">
        <v>8</v>
      </c>
      <c r="J2" s="28"/>
    </row>
    <row r="3" spans="1:17" ht="29.25" customHeight="1" x14ac:dyDescent="0.25">
      <c r="A3" s="55" t="s">
        <v>18</v>
      </c>
      <c r="B3" s="55"/>
      <c r="C3" s="55"/>
      <c r="D3" s="53"/>
      <c r="E3" s="53"/>
      <c r="F3" s="54" t="s">
        <v>10</v>
      </c>
      <c r="G3" s="54"/>
      <c r="H3" s="9"/>
      <c r="I3" s="6" t="s">
        <v>8</v>
      </c>
      <c r="J3" s="4"/>
    </row>
    <row r="4" spans="1:17" ht="9.75" customHeight="1" thickBot="1" x14ac:dyDescent="0.3">
      <c r="A4" s="8"/>
      <c r="B4" s="8"/>
      <c r="C4" s="8"/>
      <c r="D4" s="10"/>
      <c r="E4" s="10"/>
      <c r="F4" s="6"/>
      <c r="G4" s="6"/>
      <c r="H4" s="10"/>
      <c r="I4" s="6"/>
    </row>
    <row r="5" spans="1:17" s="2" customFormat="1" ht="23.25" customHeight="1" thickBot="1" x14ac:dyDescent="0.3">
      <c r="A5" s="8"/>
      <c r="B5" s="12" t="s">
        <v>16</v>
      </c>
      <c r="C5" s="13"/>
      <c r="D5" s="6"/>
      <c r="E5" s="6"/>
      <c r="F5" s="47" t="s">
        <v>3</v>
      </c>
      <c r="G5" s="48"/>
      <c r="H5" s="48"/>
      <c r="I5" s="49"/>
      <c r="O5" s="3"/>
    </row>
    <row r="6" spans="1:17" s="3" customFormat="1" ht="30" customHeight="1" x14ac:dyDescent="0.25">
      <c r="A6" s="8"/>
      <c r="B6" s="15" t="s">
        <v>23</v>
      </c>
      <c r="F6" s="42" t="s">
        <v>12</v>
      </c>
      <c r="G6" s="43"/>
      <c r="H6" s="42" t="s">
        <v>13</v>
      </c>
      <c r="I6" s="43"/>
    </row>
    <row r="7" spans="1:17" ht="51.75" customHeight="1" x14ac:dyDescent="0.25">
      <c r="A7" s="11" t="s">
        <v>0</v>
      </c>
      <c r="B7" s="11" t="s">
        <v>1</v>
      </c>
      <c r="C7" s="11" t="s">
        <v>2</v>
      </c>
      <c r="D7" s="11" t="s">
        <v>11</v>
      </c>
      <c r="E7" s="14" t="s">
        <v>15</v>
      </c>
      <c r="F7" s="16" t="s">
        <v>4</v>
      </c>
      <c r="G7" s="16" t="s">
        <v>7</v>
      </c>
      <c r="H7" s="16" t="s">
        <v>5</v>
      </c>
      <c r="I7" s="16" t="s">
        <v>6</v>
      </c>
      <c r="J7" s="16" t="s">
        <v>26</v>
      </c>
      <c r="K7" s="16" t="s">
        <v>29</v>
      </c>
      <c r="L7" s="17" t="s">
        <v>20</v>
      </c>
      <c r="M7" s="14" t="s">
        <v>22</v>
      </c>
      <c r="N7" s="18" t="s">
        <v>21</v>
      </c>
      <c r="O7" s="18" t="s">
        <v>30</v>
      </c>
      <c r="P7" s="19" t="s">
        <v>24</v>
      </c>
      <c r="Q7" s="20" t="s">
        <v>14</v>
      </c>
    </row>
    <row r="8" spans="1:17" ht="51.75" customHeight="1" x14ac:dyDescent="0.25">
      <c r="A8" s="5" t="s">
        <v>27</v>
      </c>
      <c r="B8" s="5"/>
      <c r="C8" s="5">
        <v>0.25</v>
      </c>
      <c r="D8" s="5">
        <v>0.04</v>
      </c>
      <c r="E8" s="5">
        <v>1</v>
      </c>
      <c r="F8" s="21">
        <v>1.7000000000000001E-2</v>
      </c>
      <c r="G8" s="21">
        <v>7.0999999999999994E-2</v>
      </c>
      <c r="H8" s="21">
        <v>1.7000000000000001E-2</v>
      </c>
      <c r="I8" s="21">
        <v>4.9000000000000002E-2</v>
      </c>
      <c r="J8" s="35">
        <f>28.66*((G8-F8)-(I8-H8))</f>
        <v>0.63051999999999975</v>
      </c>
      <c r="K8" s="30">
        <f>L8/J8</f>
        <v>1.6E-2</v>
      </c>
      <c r="L8" s="32">
        <f>28.66*((G8-F8)-(I8-H8))*E8*D8/(C8*10)</f>
        <v>1.0088319999999996E-2</v>
      </c>
      <c r="M8" s="5"/>
      <c r="N8" s="5"/>
      <c r="O8" s="5"/>
      <c r="P8" s="23"/>
      <c r="Q8" s="5"/>
    </row>
    <row r="9" spans="1:17" ht="51.75" customHeight="1" x14ac:dyDescent="0.25">
      <c r="A9" s="5" t="s">
        <v>28</v>
      </c>
      <c r="B9" s="5"/>
      <c r="C9" s="5">
        <v>8.9999999999999993E-3</v>
      </c>
      <c r="D9" s="5">
        <v>5.0000000000000001E-3</v>
      </c>
      <c r="E9" s="5">
        <v>11</v>
      </c>
      <c r="F9" s="21">
        <v>2E-3</v>
      </c>
      <c r="G9" s="24">
        <v>0.108</v>
      </c>
      <c r="H9" s="21">
        <v>6.0000000000000001E-3</v>
      </c>
      <c r="I9" s="25">
        <v>8.1000000000000003E-2</v>
      </c>
      <c r="J9" s="35">
        <f>28.66*((G9-F9)-(I9-H9))</f>
        <v>0.88846000000000003</v>
      </c>
      <c r="K9" s="30"/>
      <c r="L9" s="22"/>
      <c r="M9" s="5">
        <v>0.70199999999999996</v>
      </c>
      <c r="N9" s="34">
        <v>166.19063999999997</v>
      </c>
      <c r="O9" s="31">
        <f>P9/J9</f>
        <v>2.5813728137757943</v>
      </c>
      <c r="P9" s="33">
        <f>(((28.66*((G9-F9)-(I9-H9))*M9*D9*E9)/(C9*10))*1000)/N9</f>
        <v>2.2934464901272422</v>
      </c>
      <c r="Q9" s="5"/>
    </row>
    <row r="10" spans="1:17" ht="51.75" customHeight="1" x14ac:dyDescent="0.25">
      <c r="A10" s="5"/>
      <c r="B10" s="5"/>
      <c r="C10" s="5"/>
      <c r="D10" s="5"/>
      <c r="E10" s="5"/>
      <c r="F10" s="21"/>
      <c r="G10" s="21"/>
      <c r="H10" s="21"/>
      <c r="I10" s="21"/>
      <c r="J10" s="21"/>
      <c r="K10" s="21"/>
      <c r="L10" s="22"/>
      <c r="M10" s="5"/>
      <c r="N10" s="5"/>
      <c r="O10" s="5"/>
      <c r="P10" s="23"/>
      <c r="Q10" s="5"/>
    </row>
    <row r="11" spans="1:17" ht="51.75" customHeight="1" x14ac:dyDescent="0.25">
      <c r="A11" s="5"/>
      <c r="B11" s="5"/>
      <c r="C11" s="5"/>
      <c r="D11" s="5"/>
      <c r="E11" s="5"/>
      <c r="F11" s="21"/>
      <c r="G11" s="21"/>
      <c r="H11" s="21"/>
      <c r="I11" s="21"/>
      <c r="J11" s="21"/>
      <c r="K11" s="21"/>
      <c r="L11" s="22"/>
      <c r="M11" s="5"/>
      <c r="N11" s="5"/>
      <c r="O11" s="5"/>
      <c r="P11" s="23"/>
      <c r="Q11" s="5"/>
    </row>
    <row r="12" spans="1:17" ht="51.75" customHeight="1" x14ac:dyDescent="0.25">
      <c r="A12" s="5"/>
      <c r="B12" s="5"/>
      <c r="C12" s="5"/>
      <c r="D12" s="5"/>
      <c r="E12" s="5"/>
      <c r="F12" s="21"/>
      <c r="G12" s="21"/>
      <c r="H12" s="21"/>
      <c r="I12" s="21"/>
      <c r="J12" s="21"/>
      <c r="K12" s="21"/>
      <c r="L12" s="22"/>
      <c r="M12" s="5"/>
      <c r="N12" s="5"/>
      <c r="O12" s="5"/>
      <c r="P12" s="23"/>
      <c r="Q12" s="5"/>
    </row>
    <row r="13" spans="1:17" ht="51.75" customHeight="1" x14ac:dyDescent="0.25">
      <c r="A13" s="5"/>
      <c r="B13" s="5"/>
      <c r="C13" s="5"/>
      <c r="D13" s="5"/>
      <c r="E13" s="5"/>
      <c r="F13" s="21"/>
      <c r="G13" s="21"/>
      <c r="H13" s="21"/>
      <c r="I13" s="21"/>
      <c r="J13" s="21"/>
      <c r="K13" s="21"/>
      <c r="L13" s="22"/>
      <c r="M13" s="5"/>
      <c r="N13" s="5"/>
      <c r="O13" s="5"/>
      <c r="P13" s="23"/>
      <c r="Q13" s="5"/>
    </row>
    <row r="14" spans="1:17" ht="51.75" customHeight="1" x14ac:dyDescent="0.25">
      <c r="A14" s="5"/>
      <c r="B14" s="5"/>
      <c r="C14" s="5"/>
      <c r="D14" s="5"/>
      <c r="E14" s="5"/>
      <c r="F14" s="21"/>
      <c r="G14" s="21"/>
      <c r="H14" s="21"/>
      <c r="I14" s="21"/>
      <c r="J14" s="21"/>
      <c r="K14" s="21"/>
      <c r="L14" s="22"/>
      <c r="M14" s="5"/>
      <c r="N14" s="5"/>
      <c r="O14" s="5"/>
      <c r="P14" s="23"/>
      <c r="Q14" s="5"/>
    </row>
    <row r="15" spans="1:17" ht="51.75" customHeight="1" x14ac:dyDescent="0.25">
      <c r="A15" s="5"/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2"/>
      <c r="M15" s="26"/>
      <c r="N15" s="5"/>
      <c r="O15" s="5"/>
      <c r="P15" s="23"/>
      <c r="Q15" s="5"/>
    </row>
    <row r="16" spans="1:17" ht="51.75" customHeight="1" thickBot="1" x14ac:dyDescent="0.3">
      <c r="A16" s="44" t="s">
        <v>19</v>
      </c>
      <c r="B16" s="45"/>
      <c r="C16" s="45"/>
      <c r="D16" s="45"/>
      <c r="E16" s="45"/>
      <c r="F16" s="45"/>
      <c r="G16" s="45"/>
      <c r="H16" s="45"/>
      <c r="I16" s="45"/>
      <c r="J16" s="46"/>
      <c r="N16" s="29" t="s">
        <v>31</v>
      </c>
      <c r="O16" s="29"/>
    </row>
  </sheetData>
  <mergeCells count="11">
    <mergeCell ref="H6:I6"/>
    <mergeCell ref="F6:G6"/>
    <mergeCell ref="A16:J16"/>
    <mergeCell ref="F5:I5"/>
    <mergeCell ref="A1:J1"/>
    <mergeCell ref="D2:E2"/>
    <mergeCell ref="D3:E3"/>
    <mergeCell ref="F2:G2"/>
    <mergeCell ref="F3:G3"/>
    <mergeCell ref="A2:C2"/>
    <mergeCell ref="A3:C3"/>
  </mergeCells>
  <pageMargins left="0.7" right="0.2" top="0.75" bottom="0.75" header="0.3" footer="0.3"/>
  <pageSetup scale="7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"/>
  <sheetViews>
    <sheetView tabSelected="1" workbookViewId="0">
      <selection activeCell="H13" sqref="H13"/>
    </sheetView>
  </sheetViews>
  <sheetFormatPr defaultRowHeight="15" x14ac:dyDescent="0.25"/>
  <cols>
    <col min="1" max="1" width="7" bestFit="1" customWidth="1"/>
    <col min="2" max="2" width="15.28515625" bestFit="1" customWidth="1"/>
    <col min="3" max="3" width="15" bestFit="1" customWidth="1"/>
    <col min="4" max="4" width="7.5703125" bestFit="1" customWidth="1"/>
    <col min="5" max="5" width="14.140625" bestFit="1" customWidth="1"/>
    <col min="6" max="6" width="9.42578125" bestFit="1" customWidth="1"/>
    <col min="7" max="7" width="14" bestFit="1" customWidth="1"/>
    <col min="8" max="8" width="19" customWidth="1"/>
    <col min="9" max="9" width="13.7109375" bestFit="1" customWidth="1"/>
    <col min="10" max="10" width="9.85546875" bestFit="1" customWidth="1"/>
    <col min="11" max="11" width="15.28515625" bestFit="1" customWidth="1"/>
    <col min="12" max="12" width="5.5703125" bestFit="1" customWidth="1"/>
    <col min="13" max="13" width="5" bestFit="1" customWidth="1"/>
    <col min="14" max="14" width="4.42578125" bestFit="1" customWidth="1"/>
    <col min="15" max="15" width="15.28515625" bestFit="1" customWidth="1"/>
  </cols>
  <sheetData>
    <row r="1" spans="1:16" x14ac:dyDescent="0.25">
      <c r="A1" t="s">
        <v>32</v>
      </c>
      <c r="B1" t="s">
        <v>33</v>
      </c>
      <c r="C1" s="36" t="s">
        <v>34</v>
      </c>
      <c r="D1" s="36" t="s">
        <v>35</v>
      </c>
      <c r="E1" s="36" t="s">
        <v>36</v>
      </c>
      <c r="F1" s="36" t="s">
        <v>37</v>
      </c>
      <c r="G1" t="s">
        <v>38</v>
      </c>
      <c r="H1" t="s">
        <v>14</v>
      </c>
      <c r="I1" s="36" t="s">
        <v>39</v>
      </c>
      <c r="J1" s="36" t="s">
        <v>40</v>
      </c>
      <c r="K1" s="36" t="s">
        <v>41</v>
      </c>
      <c r="L1" s="36" t="s">
        <v>42</v>
      </c>
      <c r="M1" s="36" t="s">
        <v>43</v>
      </c>
      <c r="N1" s="36" t="s">
        <v>44</v>
      </c>
      <c r="O1" s="36" t="s">
        <v>45</v>
      </c>
    </row>
    <row r="2" spans="1:16" x14ac:dyDescent="0.25">
      <c r="A2" s="37">
        <v>123456</v>
      </c>
      <c r="B2" s="38">
        <v>41020</v>
      </c>
      <c r="C2" s="41">
        <f>IF(Analysis!L8="",Analysis!P8,Analysis!L8)</f>
        <v>1.0088319999999996E-2</v>
      </c>
      <c r="D2" s="41" t="str">
        <f>IF(Analysis!L8="","ug/cm2","mg/L")</f>
        <v>mg/L</v>
      </c>
      <c r="E2" s="40">
        <f>IF(Analysis!K8="", Analysis!O8,Analysis!K8)</f>
        <v>1.6E-2</v>
      </c>
      <c r="F2" s="39" t="b">
        <f>IF(C2&lt;L2, TRUE, FALSE)</f>
        <v>0</v>
      </c>
      <c r="G2" s="37"/>
      <c r="H2" t="s">
        <v>49</v>
      </c>
      <c r="I2" s="39" t="s">
        <v>46</v>
      </c>
      <c r="J2" s="39" t="s">
        <v>47</v>
      </c>
      <c r="K2" s="39" t="s">
        <v>50</v>
      </c>
      <c r="L2" s="41">
        <f>M2*E2</f>
        <v>3.6800000000000001E-3</v>
      </c>
      <c r="M2" s="39">
        <v>0.23</v>
      </c>
      <c r="N2" s="39"/>
      <c r="O2" s="39" t="s">
        <v>48</v>
      </c>
      <c r="P2" t="s">
        <v>51</v>
      </c>
    </row>
    <row r="3" spans="1:16" x14ac:dyDescent="0.25">
      <c r="A3" s="37">
        <v>12345</v>
      </c>
      <c r="B3" s="38">
        <v>41020</v>
      </c>
      <c r="C3" s="41">
        <f>IF(Analysis!L9="",Analysis!P9,Analysis!L9)</f>
        <v>2.2934464901272422</v>
      </c>
      <c r="D3" s="41" t="str">
        <f>IF(Analysis!L9="","ug/cm2","mg/L")</f>
        <v>ug/cm2</v>
      </c>
      <c r="E3" s="40">
        <f>IF(Analysis!K9="", Analysis!O9,Analysis!K9)</f>
        <v>2.5813728137757943</v>
      </c>
      <c r="F3" s="39" t="b">
        <f>IF(C3&lt;L3, TRUE, FALSE)</f>
        <v>0</v>
      </c>
      <c r="G3" s="37"/>
      <c r="H3" t="s">
        <v>49</v>
      </c>
      <c r="I3" s="39" t="s">
        <v>46</v>
      </c>
      <c r="J3" s="39" t="s">
        <v>47</v>
      </c>
      <c r="K3" s="39" t="s">
        <v>50</v>
      </c>
      <c r="L3" s="40">
        <f>M3*E3</f>
        <v>0.59371574716843267</v>
      </c>
      <c r="M3" s="39">
        <v>0.23</v>
      </c>
      <c r="N3" s="39"/>
      <c r="O3" s="39" t="s">
        <v>48</v>
      </c>
      <c r="P3" t="s">
        <v>52</v>
      </c>
    </row>
    <row r="9" spans="1:16" x14ac:dyDescent="0.25">
      <c r="C9" t="s">
        <v>53</v>
      </c>
    </row>
    <row r="10" spans="1:16" x14ac:dyDescent="0.25">
      <c r="C10" t="s">
        <v>54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Analysis</vt:lpstr>
      <vt:lpstr>Upload</vt:lpstr>
      <vt:lpstr>Sheet3</vt:lpstr>
      <vt:lpstr>Analysis!Print_Area</vt:lpstr>
    </vt:vector>
  </TitlesOfParts>
  <Company>NMENV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charles.dentino1</dc:creator>
  <cp:lastModifiedBy>Jennifer Fullam</cp:lastModifiedBy>
  <cp:lastPrinted>2012-01-19T22:58:12Z</cp:lastPrinted>
  <dcterms:created xsi:type="dcterms:W3CDTF">2011-07-07T15:12:26Z</dcterms:created>
  <dcterms:modified xsi:type="dcterms:W3CDTF">2019-05-22T17:09:53Z</dcterms:modified>
</cp:coreProperties>
</file>